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'Arkusz1'!$A$6:$H$45</definedName>
    <definedName name="_xlnm.Print_Area" localSheetId="1">'Arkusz2'!$A$1:$N$99</definedName>
  </definedNames>
  <calcPr fullCalcOnLoad="1"/>
</workbook>
</file>

<file path=xl/sharedStrings.xml><?xml version="1.0" encoding="utf-8"?>
<sst xmlns="http://schemas.openxmlformats.org/spreadsheetml/2006/main" count="187" uniqueCount="114">
  <si>
    <t>Lp.</t>
  </si>
  <si>
    <t>Dział</t>
  </si>
  <si>
    <t>Rozdz.</t>
  </si>
  <si>
    <t>Nazwa zadania programu inwestycyjnego</t>
  </si>
  <si>
    <t>łączne nakłady w zł.</t>
  </si>
  <si>
    <t>Wykonanie  rok  2001</t>
  </si>
  <si>
    <t>pozostało  do  wykonania</t>
  </si>
  <si>
    <t>łączne nakłady  ujęte  w  załaczniku  na  2002</t>
  </si>
  <si>
    <t>szacunkowo</t>
  </si>
  <si>
    <t>rok  2001</t>
  </si>
  <si>
    <t>Rozbudowa LO Tłuszcz</t>
  </si>
  <si>
    <t>-</t>
  </si>
  <si>
    <t>budżet  Gminy  Tłuszcz</t>
  </si>
  <si>
    <t>Rozbudowa ZS Tłuszcz</t>
  </si>
  <si>
    <t>Modernizacja ogrzewania  LO  Tłuszcz</t>
  </si>
  <si>
    <t>Rozbudowa Szkoły Specjalnej Wołomin</t>
  </si>
  <si>
    <t>Podłączenie budynku do miej. sieci ciepl.-ZSS Woł.</t>
  </si>
  <si>
    <t>Zmiana ogrzewania ZS Wołomin</t>
  </si>
  <si>
    <t>droga  Chrzęsne  Sulejów</t>
  </si>
  <si>
    <t>droga  Kraszew  Dobczyn</t>
  </si>
  <si>
    <t>droga  Majdan  Zabraniec</t>
  </si>
  <si>
    <t>droga  Jadów  Urle</t>
  </si>
  <si>
    <t>droga  Załubice  Wolice</t>
  </si>
  <si>
    <t>odwodnienie  Poniatowskiego</t>
  </si>
  <si>
    <t>Zakupy inwestycyjne Starostwa</t>
  </si>
  <si>
    <t>Przebudowa ogrzewania – Starostwo(Legionów)</t>
  </si>
  <si>
    <t>Rozbudowa  Starostwa</t>
  </si>
  <si>
    <t>zakupy  inwestycyjne  Komenda  Policji</t>
  </si>
  <si>
    <t>Rozbudowa  Strażnicy</t>
  </si>
  <si>
    <t>Zakup  podnośnika  dla  Straży  Pożarnej</t>
  </si>
  <si>
    <t>Modernizacja  ogrzewania  -  szpital</t>
  </si>
  <si>
    <t>Zakupy inwestycyjne - szpital</t>
  </si>
  <si>
    <t>Zakupy  inwestycyjne  lecznictwo</t>
  </si>
  <si>
    <t>Modernizacja  oddział  Ratownictwa</t>
  </si>
  <si>
    <t>Rozbudowa  Powiatowego Urzędu  Pracy</t>
  </si>
  <si>
    <t>terrmorenowacja budynku  Zespołu Szkół Zielonka</t>
  </si>
  <si>
    <t>docieplenie  budynku  Legionów</t>
  </si>
  <si>
    <t>zakup  recyklera</t>
  </si>
  <si>
    <t>modernizacja  Fabrycznej</t>
  </si>
  <si>
    <t>modernizacja skrzyżowania  Zielonka</t>
  </si>
  <si>
    <t>budowa  mostu na rzece  Cienkiej</t>
  </si>
  <si>
    <t>X</t>
  </si>
  <si>
    <t>RAZEM</t>
  </si>
  <si>
    <t>* - dotacja programu SAPARD 1.545.000 zł. - a) Jadów - Urle, b) Chrzęsne – Sulejów – Wujówka</t>
  </si>
  <si>
    <t xml:space="preserve"> dofinansowanie z ARiMR 1.500.000 zł,. - a) Majdan – Zabraniec, b) Kraszew – Dobczyn</t>
  </si>
  <si>
    <t>dz rozdz.</t>
  </si>
  <si>
    <t xml:space="preserve">nazwa  zadania </t>
  </si>
  <si>
    <t>okres  trwania</t>
  </si>
  <si>
    <t>Wartość  kosztorysowa</t>
  </si>
  <si>
    <t>Przewidywane   nakłady  w  latach</t>
  </si>
  <si>
    <t>Budżet  Powiatu</t>
  </si>
  <si>
    <t>Inne  źródła</t>
  </si>
  <si>
    <t>600.60014</t>
  </si>
  <si>
    <t>Budowa  drogi  Majdan  Zabraniec</t>
  </si>
  <si>
    <t>Budowa  drogi Jadów  Urle</t>
  </si>
  <si>
    <t>budowa  drogi  Kraszew  Dobczyn</t>
  </si>
  <si>
    <t>Budowa drogi Kobyłka  Pustelnik</t>
  </si>
  <si>
    <t>Budowa drogi  Adampol  Kukawki</t>
  </si>
  <si>
    <t>Budowa  drogi  Dręszew  Słopsk</t>
  </si>
  <si>
    <t>zakupy  inwestycyjne  Starostwo</t>
  </si>
  <si>
    <t>750.75020</t>
  </si>
  <si>
    <t>Rozbudowa  Budynku  Starostwa</t>
  </si>
  <si>
    <t>Termomodernizacja  bud ,. Legionów</t>
  </si>
  <si>
    <t>754.75411</t>
  </si>
  <si>
    <t>Rozbudowa  Strażnicy  PSP</t>
  </si>
  <si>
    <t>801.80102</t>
  </si>
  <si>
    <t>801.80120</t>
  </si>
  <si>
    <t>801.80130</t>
  </si>
  <si>
    <t>Termomodernizacja budynku ZS  Zielonka</t>
  </si>
  <si>
    <t>Termomodernizacja  budynku  ZS  Wołomin</t>
  </si>
  <si>
    <t>851.85111</t>
  </si>
  <si>
    <t>853.85302</t>
  </si>
  <si>
    <t>Podłączenie  do  msc  DPS</t>
  </si>
  <si>
    <t>853.85333</t>
  </si>
  <si>
    <t>modernizacje  obiektów  pomocy  społecznej</t>
  </si>
  <si>
    <t>razem</t>
  </si>
  <si>
    <t>drogi</t>
  </si>
  <si>
    <t>starostwo</t>
  </si>
  <si>
    <t>oświata</t>
  </si>
  <si>
    <t>Szpital</t>
  </si>
  <si>
    <t>pomoc  społeczna</t>
  </si>
  <si>
    <t>PUP</t>
  </si>
  <si>
    <t>Modernizacja  skrzyżowania    Wyszyńskiego  Radzymin</t>
  </si>
  <si>
    <t>Modernizacja  drogi  we  wsi Cisie</t>
  </si>
  <si>
    <t>Modernizacja   ul  Fieldorfa  w  Wołominie</t>
  </si>
  <si>
    <t>Rozbudowa  Powiatowego Urzędu Pracy  w tym</t>
  </si>
  <si>
    <t>łaczne nakłady w tym :</t>
  </si>
  <si>
    <t>lp</t>
  </si>
  <si>
    <t>jednostka  realizująca  zadanie</t>
  </si>
  <si>
    <t>Starostwo</t>
  </si>
  <si>
    <t>Modernizacja budynku  LO Radzymin</t>
  </si>
  <si>
    <t>razem  dział     w  tym :</t>
  </si>
  <si>
    <t>SZPZOZ</t>
  </si>
  <si>
    <t>razem     dział  w tym</t>
  </si>
  <si>
    <t>razem  dział    w tym   :</t>
  </si>
  <si>
    <t>wydatki  z  obligacji</t>
  </si>
  <si>
    <t xml:space="preserve">wydatki  z   obligacji </t>
  </si>
  <si>
    <t xml:space="preserve">wydatki  z   obligacji  </t>
  </si>
  <si>
    <t>razem     wydatki    w  tym  :</t>
  </si>
  <si>
    <t>PK  KSP</t>
  </si>
  <si>
    <t>Modernizacja budynku Zespołu Szkół Specjalnych Wołomin</t>
  </si>
  <si>
    <t>Nakłady  na  wieloletnie  programy  inwestycyjne   w  latach  2003-2006</t>
  </si>
  <si>
    <t>Modernizacja  Poniatowskiego - Napoleona   Kobyłka</t>
  </si>
  <si>
    <t>Budowa  drogi  Miąse -  Kury - Sulejów</t>
  </si>
  <si>
    <t xml:space="preserve">Zakup  lekkiego  samochodu  gaśniczego </t>
  </si>
  <si>
    <t>Udział  w modernizacja  drogi  634</t>
  </si>
  <si>
    <t>Zakup  sprzętu  specdjalistycznego  dla  SZPZOZ</t>
  </si>
  <si>
    <t>modernizacja budynku  SZPZOZ</t>
  </si>
  <si>
    <t>Budowa  drogi  Sulejów  Wujówka   Strachówka</t>
  </si>
  <si>
    <t>Modernizacja  ul  Fabrycznej  Marki i ul Mareckiej Zielonka</t>
  </si>
  <si>
    <t>Załącznik    Nr   1</t>
  </si>
  <si>
    <t xml:space="preserve">do Uchwały Nr IX-68/03 </t>
  </si>
  <si>
    <t>Rady Powiatu Wołomińskiego</t>
  </si>
  <si>
    <t xml:space="preserve">z dnia 16 września 2003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</si>
</sst>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Font="1" applyBorder="1" applyAlignment="1">
      <alignment/>
    </xf>
    <xf numFmtId="0" fontId="5" fillId="0" borderId="2" xfId="0" applyFont="1" applyAlignment="1">
      <alignment horizontal="center"/>
    </xf>
    <xf numFmtId="0" fontId="5" fillId="0" borderId="2" xfId="0" applyFont="1" applyAlignment="1">
      <alignment/>
    </xf>
    <xf numFmtId="3" fontId="5" fillId="0" borderId="2" xfId="0" applyFont="1" applyAlignment="1">
      <alignment/>
    </xf>
    <xf numFmtId="0" fontId="6" fillId="0" borderId="2" xfId="0" applyFont="1" applyAlignment="1">
      <alignment horizontal="center"/>
    </xf>
    <xf numFmtId="3" fontId="6" fillId="0" borderId="2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3" fontId="6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3" fontId="5" fillId="0" borderId="3" xfId="0" applyFont="1" applyFill="1" applyBorder="1" applyAlignment="1">
      <alignment/>
    </xf>
    <xf numFmtId="3" fontId="5" fillId="0" borderId="2" xfId="0" applyFont="1" applyFill="1" applyAlignment="1">
      <alignment/>
    </xf>
    <xf numFmtId="3" fontId="5" fillId="0" borderId="1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5" fillId="0" borderId="2" xfId="0" applyFont="1" applyFill="1" applyAlignment="1">
      <alignment horizontal="center"/>
    </xf>
    <xf numFmtId="3" fontId="5" fillId="0" borderId="2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5" xfId="0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0" fontId="0" fillId="0" borderId="34" xfId="0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6" xfId="0" applyBorder="1" applyAlignment="1">
      <alignment/>
    </xf>
    <xf numFmtId="0" fontId="8" fillId="0" borderId="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7" fillId="0" borderId="3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1" fillId="0" borderId="0" xfId="0" applyFont="1" applyAlignment="1">
      <alignment/>
    </xf>
    <xf numFmtId="49" fontId="7" fillId="0" borderId="28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8" fillId="0" borderId="36" xfId="0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9" fontId="7" fillId="0" borderId="45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0" xfId="0" applyNumberFormat="1" applyBorder="1" applyAlignment="1">
      <alignment/>
    </xf>
    <xf numFmtId="49" fontId="7" fillId="0" borderId="8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8" xfId="0" applyNumberFormat="1" applyBorder="1" applyAlignment="1">
      <alignment/>
    </xf>
    <xf numFmtId="49" fontId="7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" fillId="0" borderId="25" xfId="0" applyNumberFormat="1" applyFont="1" applyBorder="1" applyAlignment="1">
      <alignment/>
    </xf>
    <xf numFmtId="0" fontId="12" fillId="0" borderId="50" xfId="0" applyFont="1" applyBorder="1" applyAlignment="1">
      <alignment/>
    </xf>
    <xf numFmtId="49" fontId="12" fillId="0" borderId="51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6" xfId="0" applyBorder="1" applyAlignment="1">
      <alignment/>
    </xf>
    <xf numFmtId="3" fontId="3" fillId="0" borderId="9" xfId="0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58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9" fillId="0" borderId="32" xfId="0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9" fillId="0" borderId="3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6" xfId="0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43" xfId="0" applyBorder="1" applyAlignment="1">
      <alignment/>
    </xf>
    <xf numFmtId="49" fontId="7" fillId="0" borderId="5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 textRotation="67"/>
    </xf>
    <xf numFmtId="0" fontId="0" fillId="0" borderId="4" xfId="0" applyBorder="1" applyAlignment="1">
      <alignment textRotation="67"/>
    </xf>
    <xf numFmtId="0" fontId="0" fillId="0" borderId="5" xfId="0" applyBorder="1" applyAlignment="1">
      <alignment textRotation="67"/>
    </xf>
    <xf numFmtId="0" fontId="0" fillId="0" borderId="60" xfId="0" applyBorder="1" applyAlignment="1">
      <alignment/>
    </xf>
    <xf numFmtId="0" fontId="7" fillId="0" borderId="61" xfId="0" applyFont="1" applyBorder="1" applyAlignment="1">
      <alignment textRotation="64"/>
    </xf>
    <xf numFmtId="0" fontId="7" fillId="0" borderId="22" xfId="0" applyFont="1" applyBorder="1" applyAlignment="1">
      <alignment textRotation="64"/>
    </xf>
    <xf numFmtId="0" fontId="7" fillId="0" borderId="14" xfId="0" applyFont="1" applyBorder="1" applyAlignment="1">
      <alignment textRotation="64"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3" fontId="9" fillId="0" borderId="6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3" fillId="0" borderId="63" xfId="0" applyFont="1" applyBorder="1" applyAlignment="1">
      <alignment/>
    </xf>
    <xf numFmtId="0" fontId="11" fillId="0" borderId="48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30" xfId="0" applyNumberFormat="1" applyFont="1" applyBorder="1" applyAlignment="1">
      <alignment/>
    </xf>
    <xf numFmtId="0" fontId="12" fillId="0" borderId="30" xfId="0" applyFont="1" applyBorder="1" applyAlignment="1">
      <alignment/>
    </xf>
    <xf numFmtId="49" fontId="7" fillId="0" borderId="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3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4" xfId="0" applyBorder="1" applyAlignment="1">
      <alignment/>
    </xf>
    <xf numFmtId="3" fontId="0" fillId="0" borderId="60" xfId="0" applyNumberFormat="1" applyBorder="1" applyAlignment="1">
      <alignment/>
    </xf>
    <xf numFmtId="49" fontId="7" fillId="0" borderId="60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59" xfId="0" applyBorder="1" applyAlignment="1">
      <alignment wrapText="1"/>
    </xf>
    <xf numFmtId="0" fontId="0" fillId="0" borderId="65" xfId="0" applyBorder="1" applyAlignment="1">
      <alignment/>
    </xf>
    <xf numFmtId="0" fontId="7" fillId="0" borderId="66" xfId="0" applyFont="1" applyBorder="1" applyAlignment="1">
      <alignment textRotation="64" wrapText="1"/>
    </xf>
    <xf numFmtId="0" fontId="0" fillId="0" borderId="43" xfId="0" applyBorder="1" applyAlignment="1">
      <alignment textRotation="64" wrapText="1"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9" fillId="0" borderId="67" xfId="0" applyNumberFormat="1" applyFont="1" applyBorder="1" applyAlignment="1">
      <alignment horizontal="center"/>
    </xf>
    <xf numFmtId="3" fontId="0" fillId="0" borderId="49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3" fontId="0" fillId="0" borderId="68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64" xfId="0" applyFont="1" applyBorder="1" applyAlignment="1">
      <alignment textRotation="64"/>
    </xf>
    <xf numFmtId="49" fontId="7" fillId="0" borderId="64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69" xfId="0" applyNumberFormat="1" applyFont="1" applyBorder="1" applyAlignment="1">
      <alignment/>
    </xf>
    <xf numFmtId="0" fontId="0" fillId="0" borderId="17" xfId="0" applyBorder="1" applyAlignment="1">
      <alignment/>
    </xf>
    <xf numFmtId="0" fontId="7" fillId="0" borderId="4" xfId="0" applyFont="1" applyBorder="1" applyAlignment="1">
      <alignment/>
    </xf>
    <xf numFmtId="0" fontId="0" fillId="0" borderId="25" xfId="0" applyBorder="1" applyAlignment="1">
      <alignment/>
    </xf>
    <xf numFmtId="0" fontId="7" fillId="0" borderId="60" xfId="0" applyFont="1" applyBorder="1" applyAlignment="1">
      <alignment textRotation="64"/>
    </xf>
    <xf numFmtId="0" fontId="7" fillId="0" borderId="4" xfId="0" applyFont="1" applyBorder="1" applyAlignment="1">
      <alignment textRotation="64"/>
    </xf>
    <xf numFmtId="0" fontId="7" fillId="0" borderId="5" xfId="0" applyFont="1" applyBorder="1" applyAlignment="1">
      <alignment textRotation="64"/>
    </xf>
    <xf numFmtId="0" fontId="0" fillId="0" borderId="67" xfId="0" applyBorder="1" applyAlignment="1">
      <alignment textRotation="67"/>
    </xf>
    <xf numFmtId="0" fontId="0" fillId="0" borderId="10" xfId="0" applyBorder="1" applyAlignment="1">
      <alignment textRotation="67"/>
    </xf>
    <xf numFmtId="0" fontId="0" fillId="0" borderId="8" xfId="0" applyBorder="1" applyAlignment="1">
      <alignment textRotation="67"/>
    </xf>
    <xf numFmtId="0" fontId="0" fillId="0" borderId="60" xfId="0" applyBorder="1" applyAlignment="1">
      <alignment wrapText="1"/>
    </xf>
    <xf numFmtId="0" fontId="7" fillId="0" borderId="64" xfId="0" applyFont="1" applyBorder="1" applyAlignment="1">
      <alignment textRotation="64" wrapText="1"/>
    </xf>
    <xf numFmtId="0" fontId="0" fillId="0" borderId="6" xfId="0" applyBorder="1" applyAlignment="1">
      <alignment textRotation="64" wrapText="1"/>
    </xf>
    <xf numFmtId="0" fontId="0" fillId="0" borderId="22" xfId="0" applyBorder="1" applyAlignment="1">
      <alignment horizontal="center"/>
    </xf>
    <xf numFmtId="3" fontId="0" fillId="0" borderId="48" xfId="0" applyNumberFormat="1" applyBorder="1" applyAlignment="1">
      <alignment/>
    </xf>
    <xf numFmtId="3" fontId="9" fillId="0" borderId="55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3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3" fontId="9" fillId="0" borderId="58" xfId="0" applyNumberFormat="1" applyFont="1" applyBorder="1" applyAlignment="1">
      <alignment/>
    </xf>
    <xf numFmtId="0" fontId="9" fillId="0" borderId="59" xfId="0" applyFont="1" applyBorder="1" applyAlignment="1">
      <alignment/>
    </xf>
    <xf numFmtId="3" fontId="11" fillId="0" borderId="58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66" xfId="0" applyBorder="1" applyAlignment="1">
      <alignment/>
    </xf>
    <xf numFmtId="0" fontId="11" fillId="0" borderId="9" xfId="0" applyFont="1" applyBorder="1" applyAlignment="1">
      <alignment horizontal="center"/>
    </xf>
    <xf numFmtId="3" fontId="0" fillId="0" borderId="63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30" xfId="0" applyFont="1" applyBorder="1" applyAlignment="1">
      <alignment/>
    </xf>
    <xf numFmtId="3" fontId="9" fillId="0" borderId="59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2" fillId="0" borderId="5" xfId="0" applyFont="1" applyBorder="1" applyAlignment="1">
      <alignment/>
    </xf>
    <xf numFmtId="49" fontId="7" fillId="0" borderId="17" xfId="0" applyNumberFormat="1" applyFon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4"/>
  <sheetViews>
    <sheetView workbookViewId="0" topLeftCell="F1">
      <selection activeCell="F2" sqref="F2"/>
    </sheetView>
  </sheetViews>
  <sheetFormatPr defaultColWidth="9.140625" defaultRowHeight="12.75"/>
  <cols>
    <col min="1" max="3" width="11.421875" style="0" customWidth="1"/>
    <col min="4" max="4" width="47.421875" style="0" customWidth="1"/>
    <col min="5" max="5" width="13.00390625" style="0" customWidth="1"/>
    <col min="6" max="6" width="20.7109375" style="0" customWidth="1"/>
    <col min="7" max="7" width="20.00390625" style="0" customWidth="1"/>
    <col min="8" max="8" width="20.57421875" style="0" customWidth="1"/>
    <col min="9" max="9" width="9.7109375" style="0" customWidth="1"/>
    <col min="10" max="16384" width="11.421875" style="0" customWidth="1"/>
  </cols>
  <sheetData>
    <row r="4" spans="1:9" ht="15.75">
      <c r="A4" s="8"/>
      <c r="B4" s="1"/>
      <c r="C4" s="1"/>
      <c r="D4" s="1"/>
      <c r="E4" s="1"/>
      <c r="F4" s="1"/>
      <c r="G4" s="1"/>
      <c r="H4" s="1"/>
      <c r="I4" s="1"/>
    </row>
    <row r="5" spans="1:9" ht="15.75">
      <c r="A5" s="8"/>
      <c r="B5" s="1"/>
      <c r="C5" s="9"/>
      <c r="D5" s="1"/>
      <c r="E5" s="1"/>
      <c r="F5" s="1"/>
      <c r="G5" s="1"/>
      <c r="H5" s="1"/>
      <c r="I5" s="1"/>
    </row>
    <row r="6" spans="1:26" ht="38.25">
      <c r="A6" s="15" t="s">
        <v>0</v>
      </c>
      <c r="B6" s="16" t="s">
        <v>1</v>
      </c>
      <c r="C6" s="14" t="s">
        <v>2</v>
      </c>
      <c r="D6" s="19" t="s">
        <v>3</v>
      </c>
      <c r="E6" s="20" t="s">
        <v>4</v>
      </c>
      <c r="F6" s="21" t="s">
        <v>5</v>
      </c>
      <c r="G6" s="44" t="s">
        <v>6</v>
      </c>
      <c r="H6" s="45" t="s">
        <v>7</v>
      </c>
      <c r="I6" s="22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>
      <c r="A7" s="15"/>
      <c r="B7" s="16"/>
      <c r="C7" s="17"/>
      <c r="D7" s="25"/>
      <c r="E7" s="17" t="s">
        <v>8</v>
      </c>
      <c r="F7" s="27"/>
      <c r="G7" s="28"/>
      <c r="H7" s="29"/>
      <c r="I7" s="30"/>
      <c r="J7" s="31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>
      <c r="A8" s="15"/>
      <c r="B8" s="16"/>
      <c r="C8" s="17"/>
      <c r="D8" s="25"/>
      <c r="E8" s="17" t="s">
        <v>9</v>
      </c>
      <c r="F8" s="26"/>
      <c r="G8" s="32"/>
      <c r="H8" s="33"/>
      <c r="I8" s="34"/>
      <c r="J8" s="3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>
      <c r="A9" s="15"/>
      <c r="B9" s="16"/>
      <c r="C9" s="18"/>
      <c r="D9" s="35"/>
      <c r="E9" s="18"/>
      <c r="F9" s="36"/>
      <c r="G9" s="37"/>
      <c r="H9" s="37"/>
      <c r="I9" s="38"/>
      <c r="J9" s="3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>
      <c r="A10" s="3">
        <v>1</v>
      </c>
      <c r="B10" s="3">
        <v>801</v>
      </c>
      <c r="C10" s="12">
        <v>80120</v>
      </c>
      <c r="D10" s="39" t="s">
        <v>10</v>
      </c>
      <c r="E10" s="40">
        <v>700000</v>
      </c>
      <c r="F10" s="41">
        <v>200000</v>
      </c>
      <c r="G10" s="46" t="s">
        <v>11</v>
      </c>
      <c r="H10" s="46">
        <v>240000</v>
      </c>
      <c r="I10" s="42"/>
      <c r="J10" s="4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>
      <c r="A11" s="3"/>
      <c r="B11" s="3"/>
      <c r="C11" s="12"/>
      <c r="D11" s="39" t="s">
        <v>12</v>
      </c>
      <c r="E11" s="40"/>
      <c r="F11" s="41">
        <v>500000</v>
      </c>
      <c r="G11" s="46"/>
      <c r="H11" s="46"/>
      <c r="I11" s="42"/>
      <c r="J11" s="4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10" ht="12.75">
      <c r="A12" s="3">
        <v>2</v>
      </c>
      <c r="B12" s="3">
        <v>801</v>
      </c>
      <c r="C12" s="3">
        <v>80131</v>
      </c>
      <c r="D12" s="4" t="s">
        <v>13</v>
      </c>
      <c r="E12" s="5">
        <v>1000000</v>
      </c>
      <c r="F12" s="5">
        <v>500000</v>
      </c>
      <c r="G12" s="47">
        <v>0</v>
      </c>
      <c r="H12" s="47">
        <v>0</v>
      </c>
      <c r="I12" s="2"/>
      <c r="J12" s="13"/>
    </row>
    <row r="13" spans="1:10" ht="12.75">
      <c r="A13" s="3">
        <v>3</v>
      </c>
      <c r="B13" s="3">
        <v>801</v>
      </c>
      <c r="C13" s="12">
        <v>80120</v>
      </c>
      <c r="D13" s="4" t="s">
        <v>14</v>
      </c>
      <c r="E13" s="5">
        <v>84600</v>
      </c>
      <c r="F13" s="5">
        <v>84600</v>
      </c>
      <c r="G13" s="47">
        <v>0</v>
      </c>
      <c r="H13" s="47">
        <v>0</v>
      </c>
      <c r="I13" s="2"/>
      <c r="J13" s="13"/>
    </row>
    <row r="14" spans="1:10" ht="12.75">
      <c r="A14" s="3">
        <v>4</v>
      </c>
      <c r="B14" s="3">
        <v>801</v>
      </c>
      <c r="C14" s="3">
        <v>80102</v>
      </c>
      <c r="D14" s="4" t="s">
        <v>15</v>
      </c>
      <c r="E14" s="5">
        <v>2079000</v>
      </c>
      <c r="F14" s="5">
        <v>785367</v>
      </c>
      <c r="G14" s="47">
        <f>E14-F14</f>
        <v>1293633</v>
      </c>
      <c r="H14" s="47">
        <v>1162000</v>
      </c>
      <c r="I14" s="2"/>
      <c r="J14" s="13"/>
    </row>
    <row r="15" spans="1:10" ht="12.75">
      <c r="A15" s="3">
        <v>5</v>
      </c>
      <c r="B15" s="3">
        <v>801</v>
      </c>
      <c r="C15" s="3">
        <v>80102</v>
      </c>
      <c r="D15" s="4" t="s">
        <v>16</v>
      </c>
      <c r="E15" s="5">
        <v>108557</v>
      </c>
      <c r="F15" s="5">
        <v>108557</v>
      </c>
      <c r="G15" s="47">
        <v>0</v>
      </c>
      <c r="H15" s="47">
        <v>0</v>
      </c>
      <c r="I15" s="2"/>
      <c r="J15" s="13"/>
    </row>
    <row r="16" spans="1:10" ht="12.75">
      <c r="A16" s="3">
        <v>6</v>
      </c>
      <c r="B16" s="3">
        <v>801</v>
      </c>
      <c r="C16" s="3">
        <v>80131</v>
      </c>
      <c r="D16" s="4" t="s">
        <v>17</v>
      </c>
      <c r="E16" s="5">
        <v>146700</v>
      </c>
      <c r="F16" s="5">
        <v>133222</v>
      </c>
      <c r="G16" s="47">
        <f aca="true" t="shared" si="0" ref="G16:G34">E16-F16</f>
        <v>13478</v>
      </c>
      <c r="H16" s="47">
        <v>0</v>
      </c>
      <c r="I16" s="2"/>
      <c r="J16" s="13"/>
    </row>
    <row r="17" spans="1:10" ht="12.75">
      <c r="A17" s="3">
        <v>7</v>
      </c>
      <c r="B17" s="3">
        <v>600</v>
      </c>
      <c r="C17" s="3">
        <v>60014</v>
      </c>
      <c r="D17" s="4" t="s">
        <v>18</v>
      </c>
      <c r="E17" s="5">
        <v>1400295</v>
      </c>
      <c r="F17" s="5">
        <v>916454</v>
      </c>
      <c r="G17" s="47">
        <f t="shared" si="0"/>
        <v>483841</v>
      </c>
      <c r="H17" s="47">
        <v>434450</v>
      </c>
      <c r="I17" s="2"/>
      <c r="J17" s="13"/>
    </row>
    <row r="18" spans="1:10" ht="12.75">
      <c r="A18" s="3"/>
      <c r="B18" s="3"/>
      <c r="C18" s="3"/>
      <c r="D18" s="4" t="s">
        <v>19</v>
      </c>
      <c r="E18" s="5">
        <v>1332770</v>
      </c>
      <c r="F18" s="5">
        <v>387100</v>
      </c>
      <c r="G18" s="47">
        <f t="shared" si="0"/>
        <v>945670</v>
      </c>
      <c r="H18" s="47">
        <v>879371</v>
      </c>
      <c r="I18" s="2"/>
      <c r="J18" s="13"/>
    </row>
    <row r="19" spans="1:10" ht="12.75">
      <c r="A19" s="3"/>
      <c r="B19" s="3"/>
      <c r="C19" s="3"/>
      <c r="D19" s="4" t="s">
        <v>20</v>
      </c>
      <c r="E19" s="5">
        <v>2016000</v>
      </c>
      <c r="F19" s="5">
        <v>0</v>
      </c>
      <c r="G19" s="47">
        <v>1900000</v>
      </c>
      <c r="H19" s="47">
        <v>1900000</v>
      </c>
      <c r="I19" s="2"/>
      <c r="J19" s="13"/>
    </row>
    <row r="20" spans="1:10" ht="12.75">
      <c r="A20" s="3"/>
      <c r="B20" s="3"/>
      <c r="C20" s="3"/>
      <c r="D20" s="4" t="s">
        <v>21</v>
      </c>
      <c r="E20" s="5">
        <v>770000</v>
      </c>
      <c r="F20" s="5">
        <v>57466</v>
      </c>
      <c r="G20" s="47">
        <f t="shared" si="0"/>
        <v>712534</v>
      </c>
      <c r="H20" s="47">
        <v>600000</v>
      </c>
      <c r="I20" s="2"/>
      <c r="J20" s="13"/>
    </row>
    <row r="21" spans="1:10" ht="12.75">
      <c r="A21" s="3"/>
      <c r="B21" s="3"/>
      <c r="C21" s="3"/>
      <c r="D21" s="4" t="s">
        <v>22</v>
      </c>
      <c r="E21" s="5">
        <v>1899018</v>
      </c>
      <c r="F21" s="5">
        <v>0</v>
      </c>
      <c r="G21" s="47">
        <f t="shared" si="0"/>
        <v>1899018</v>
      </c>
      <c r="H21" s="47">
        <v>0</v>
      </c>
      <c r="I21" s="2"/>
      <c r="J21" s="13"/>
    </row>
    <row r="22" spans="1:10" ht="12.75">
      <c r="A22" s="3"/>
      <c r="B22" s="3"/>
      <c r="C22" s="3"/>
      <c r="D22" s="4" t="s">
        <v>23</v>
      </c>
      <c r="E22" s="5">
        <v>150000</v>
      </c>
      <c r="F22" s="5">
        <v>150000</v>
      </c>
      <c r="G22" s="47">
        <f t="shared" si="0"/>
        <v>0</v>
      </c>
      <c r="H22" s="47">
        <v>0</v>
      </c>
      <c r="I22" s="2"/>
      <c r="J22" s="13"/>
    </row>
    <row r="23" spans="1:10" ht="12.75">
      <c r="A23" s="3"/>
      <c r="B23" s="3"/>
      <c r="C23" s="3"/>
      <c r="D23" s="4"/>
      <c r="E23" s="5"/>
      <c r="F23" s="5"/>
      <c r="G23" s="47">
        <f t="shared" si="0"/>
        <v>0</v>
      </c>
      <c r="H23" s="47"/>
      <c r="I23" s="2"/>
      <c r="J23" s="13"/>
    </row>
    <row r="24" spans="1:10" ht="12.75">
      <c r="A24" s="3">
        <v>8</v>
      </c>
      <c r="B24" s="3">
        <v>750</v>
      </c>
      <c r="C24" s="3">
        <v>75020</v>
      </c>
      <c r="D24" s="4" t="s">
        <v>24</v>
      </c>
      <c r="E24" s="5">
        <v>190000</v>
      </c>
      <c r="F24" s="5">
        <v>180000</v>
      </c>
      <c r="G24" s="47">
        <f t="shared" si="0"/>
        <v>10000</v>
      </c>
      <c r="H24" s="47">
        <v>20000</v>
      </c>
      <c r="I24" s="10"/>
      <c r="J24" s="13"/>
    </row>
    <row r="25" spans="1:10" ht="12.75">
      <c r="A25" s="3">
        <v>9</v>
      </c>
      <c r="B25" s="3">
        <v>750</v>
      </c>
      <c r="C25" s="3">
        <v>75020</v>
      </c>
      <c r="D25" s="4" t="s">
        <v>25</v>
      </c>
      <c r="E25" s="5">
        <v>110000</v>
      </c>
      <c r="F25" s="5">
        <v>20000</v>
      </c>
      <c r="G25" s="47">
        <f t="shared" si="0"/>
        <v>90000</v>
      </c>
      <c r="H25" s="47">
        <v>0</v>
      </c>
      <c r="I25" s="10"/>
      <c r="J25" s="13"/>
    </row>
    <row r="26" spans="1:10" ht="12.75">
      <c r="A26" s="3"/>
      <c r="B26" s="3"/>
      <c r="C26" s="3"/>
      <c r="D26" s="4" t="s">
        <v>26</v>
      </c>
      <c r="E26" s="5">
        <v>600000</v>
      </c>
      <c r="F26" s="5">
        <v>0</v>
      </c>
      <c r="G26" s="47">
        <v>600000</v>
      </c>
      <c r="H26" s="47">
        <v>600000</v>
      </c>
      <c r="I26" s="10"/>
      <c r="J26" s="13"/>
    </row>
    <row r="27" spans="1:10" ht="12.75">
      <c r="A27" s="3"/>
      <c r="B27" s="3"/>
      <c r="C27" s="3"/>
      <c r="D27" s="4" t="s">
        <v>27</v>
      </c>
      <c r="E27" s="5">
        <v>39000</v>
      </c>
      <c r="F27" s="5">
        <v>0</v>
      </c>
      <c r="G27" s="47">
        <v>0</v>
      </c>
      <c r="H27" s="47">
        <v>0</v>
      </c>
      <c r="I27" s="10"/>
      <c r="J27" s="13"/>
    </row>
    <row r="28" spans="1:10" ht="12.75">
      <c r="A28" s="3">
        <v>10</v>
      </c>
      <c r="B28" s="3">
        <v>754</v>
      </c>
      <c r="C28" s="3">
        <v>75411</v>
      </c>
      <c r="D28" s="4" t="s">
        <v>28</v>
      </c>
      <c r="E28" s="5">
        <v>600000</v>
      </c>
      <c r="F28" s="5">
        <v>253355</v>
      </c>
      <c r="G28" s="47">
        <f t="shared" si="0"/>
        <v>346645</v>
      </c>
      <c r="H28" s="47">
        <v>1174000</v>
      </c>
      <c r="I28" s="10"/>
      <c r="J28" s="13"/>
    </row>
    <row r="29" spans="1:10" ht="12.75">
      <c r="A29" s="3">
        <v>11</v>
      </c>
      <c r="B29" s="3">
        <v>754</v>
      </c>
      <c r="C29" s="3">
        <v>75411</v>
      </c>
      <c r="D29" s="4" t="s">
        <v>29</v>
      </c>
      <c r="E29" s="5">
        <v>381690</v>
      </c>
      <c r="F29" s="5">
        <v>381690</v>
      </c>
      <c r="G29" s="47">
        <f t="shared" si="0"/>
        <v>0</v>
      </c>
      <c r="H29" s="47">
        <v>0</v>
      </c>
      <c r="I29" s="10"/>
      <c r="J29" s="13"/>
    </row>
    <row r="30" spans="1:10" ht="12.75">
      <c r="A30" s="3">
        <v>12</v>
      </c>
      <c r="B30" s="3">
        <v>851</v>
      </c>
      <c r="C30" s="3">
        <v>85111</v>
      </c>
      <c r="D30" s="4" t="s">
        <v>30</v>
      </c>
      <c r="E30" s="5">
        <v>2001719</v>
      </c>
      <c r="F30" s="5">
        <v>135000</v>
      </c>
      <c r="G30" s="47">
        <f t="shared" si="0"/>
        <v>1866719</v>
      </c>
      <c r="H30" s="47">
        <v>400000</v>
      </c>
      <c r="I30" s="10"/>
      <c r="J30" s="13"/>
    </row>
    <row r="31" spans="1:10" ht="12.75">
      <c r="A31" s="3">
        <v>13</v>
      </c>
      <c r="B31" s="3">
        <v>851</v>
      </c>
      <c r="C31" s="3">
        <v>85111</v>
      </c>
      <c r="D31" s="4" t="s">
        <v>31</v>
      </c>
      <c r="E31" s="5">
        <v>292000</v>
      </c>
      <c r="F31" s="5"/>
      <c r="G31" s="47">
        <f t="shared" si="0"/>
        <v>292000</v>
      </c>
      <c r="H31" s="47">
        <v>350000</v>
      </c>
      <c r="I31" s="10"/>
      <c r="J31" s="13"/>
    </row>
    <row r="32" spans="1:10" ht="12.75">
      <c r="A32" s="3"/>
      <c r="B32" s="3"/>
      <c r="C32" s="3"/>
      <c r="D32" s="4" t="s">
        <v>32</v>
      </c>
      <c r="E32" s="5">
        <v>20000</v>
      </c>
      <c r="F32" s="5">
        <v>0</v>
      </c>
      <c r="G32" s="47">
        <v>0</v>
      </c>
      <c r="H32" s="47">
        <v>0</v>
      </c>
      <c r="I32" s="10"/>
      <c r="J32" s="13"/>
    </row>
    <row r="33" spans="1:10" ht="12.75">
      <c r="A33" s="3"/>
      <c r="B33" s="3"/>
      <c r="C33" s="3"/>
      <c r="D33" s="4" t="s">
        <v>33</v>
      </c>
      <c r="E33" s="5">
        <v>360000</v>
      </c>
      <c r="F33" s="5">
        <v>360000</v>
      </c>
      <c r="G33" s="47"/>
      <c r="H33" s="47">
        <v>0</v>
      </c>
      <c r="I33" s="10"/>
      <c r="J33" s="13"/>
    </row>
    <row r="34" spans="1:10" ht="12.75">
      <c r="A34" s="3">
        <v>14</v>
      </c>
      <c r="B34" s="3">
        <v>853</v>
      </c>
      <c r="C34" s="3">
        <v>85333</v>
      </c>
      <c r="D34" s="4" t="s">
        <v>34</v>
      </c>
      <c r="E34" s="5">
        <v>325000</v>
      </c>
      <c r="F34" s="5">
        <v>200000</v>
      </c>
      <c r="G34" s="47">
        <f t="shared" si="0"/>
        <v>125000</v>
      </c>
      <c r="H34" s="47">
        <v>400000</v>
      </c>
      <c r="I34" s="10"/>
      <c r="J34" s="13"/>
    </row>
    <row r="35" spans="1:10" ht="12.75">
      <c r="A35" s="3"/>
      <c r="B35" s="3"/>
      <c r="C35" s="3"/>
      <c r="D35" s="4" t="s">
        <v>35</v>
      </c>
      <c r="E35" s="5">
        <v>0</v>
      </c>
      <c r="F35" s="5"/>
      <c r="G35" s="47"/>
      <c r="H35" s="47">
        <v>613000</v>
      </c>
      <c r="I35" s="10"/>
      <c r="J35" s="13"/>
    </row>
    <row r="36" spans="1:10" ht="12.75">
      <c r="A36" s="3"/>
      <c r="B36" s="3"/>
      <c r="C36" s="3"/>
      <c r="D36" s="4" t="s">
        <v>36</v>
      </c>
      <c r="E36" s="5">
        <v>0</v>
      </c>
      <c r="F36" s="5"/>
      <c r="G36" s="47"/>
      <c r="H36" s="47">
        <v>120000</v>
      </c>
      <c r="I36" s="10"/>
      <c r="J36" s="13"/>
    </row>
    <row r="37" spans="1:10" ht="12.75">
      <c r="A37" s="3"/>
      <c r="B37" s="3"/>
      <c r="C37" s="3"/>
      <c r="D37" s="4" t="s">
        <v>37</v>
      </c>
      <c r="E37" s="5">
        <v>0</v>
      </c>
      <c r="F37" s="5"/>
      <c r="G37" s="47"/>
      <c r="H37" s="47">
        <v>50000</v>
      </c>
      <c r="I37" s="10"/>
      <c r="J37" s="13"/>
    </row>
    <row r="38" spans="1:10" ht="12.75">
      <c r="A38" s="3"/>
      <c r="B38" s="3"/>
      <c r="C38" s="3"/>
      <c r="D38" s="4" t="s">
        <v>38</v>
      </c>
      <c r="E38" s="5">
        <v>0</v>
      </c>
      <c r="F38" s="5"/>
      <c r="G38" s="47"/>
      <c r="H38" s="47">
        <v>400000</v>
      </c>
      <c r="I38" s="10"/>
      <c r="J38" s="13"/>
    </row>
    <row r="39" spans="1:10" ht="12.75">
      <c r="A39" s="3"/>
      <c r="B39" s="3"/>
      <c r="C39" s="3"/>
      <c r="D39" s="4" t="s">
        <v>39</v>
      </c>
      <c r="E39" s="5">
        <v>0</v>
      </c>
      <c r="F39" s="5"/>
      <c r="G39" s="47"/>
      <c r="H39" s="47">
        <v>200000</v>
      </c>
      <c r="I39" s="10"/>
      <c r="J39" s="13"/>
    </row>
    <row r="40" spans="1:10" ht="12.75">
      <c r="A40" s="3"/>
      <c r="B40" s="3"/>
      <c r="C40" s="3"/>
      <c r="D40" s="4" t="s">
        <v>40</v>
      </c>
      <c r="E40" s="5">
        <v>0</v>
      </c>
      <c r="F40" s="5"/>
      <c r="G40" s="47"/>
      <c r="H40" s="47">
        <v>150000</v>
      </c>
      <c r="I40" s="10"/>
      <c r="J40" s="13"/>
    </row>
    <row r="41" spans="1:10" ht="12.75">
      <c r="A41" s="6" t="s">
        <v>41</v>
      </c>
      <c r="B41" s="6" t="s">
        <v>41</v>
      </c>
      <c r="C41" s="6" t="s">
        <v>41</v>
      </c>
      <c r="D41" s="6" t="s">
        <v>42</v>
      </c>
      <c r="E41" s="7">
        <f>SUM(E10:E40)</f>
        <v>16606349</v>
      </c>
      <c r="F41" s="7">
        <f>SUM(F10:F40)</f>
        <v>5352811</v>
      </c>
      <c r="G41" s="7">
        <f>SUM(G10:G40)</f>
        <v>10578538</v>
      </c>
      <c r="H41" s="7">
        <f>SUM(H10:H40)</f>
        <v>9692821</v>
      </c>
      <c r="I41" s="11"/>
      <c r="J41" s="13"/>
    </row>
    <row r="42" spans="7:8" ht="12.75">
      <c r="G42" s="48"/>
      <c r="H42" s="48"/>
    </row>
    <row r="43" ht="12.75">
      <c r="A43" s="1" t="s">
        <v>43</v>
      </c>
    </row>
    <row r="44" ht="12.75">
      <c r="A44" s="1" t="s">
        <v>44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84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="75" zoomScaleNormal="75" workbookViewId="0" topLeftCell="A2">
      <selection activeCell="H12" sqref="H12:H13"/>
    </sheetView>
  </sheetViews>
  <sheetFormatPr defaultColWidth="9.140625" defaultRowHeight="12.75"/>
  <cols>
    <col min="1" max="1" width="7.28125" style="0" customWidth="1"/>
    <col min="2" max="2" width="8.57421875" style="0" customWidth="1"/>
    <col min="3" max="3" width="51.28125" style="0" customWidth="1"/>
    <col min="4" max="4" width="7.421875" style="0" customWidth="1"/>
    <col min="5" max="5" width="11.140625" style="0" customWidth="1"/>
    <col min="6" max="6" width="12.7109375" style="0" customWidth="1"/>
    <col min="7" max="14" width="13.421875" style="0" customWidth="1"/>
    <col min="15" max="16384" width="11.421875" style="0" customWidth="1"/>
  </cols>
  <sheetData>
    <row r="1" spans="3:12" ht="12.75">
      <c r="C1" s="52"/>
      <c r="L1" t="s">
        <v>110</v>
      </c>
    </row>
    <row r="2" ht="12.75">
      <c r="L2" t="s">
        <v>111</v>
      </c>
    </row>
    <row r="3" spans="3:12" ht="15.75">
      <c r="C3" s="72"/>
      <c r="L3" t="s">
        <v>112</v>
      </c>
    </row>
    <row r="4" ht="12.75">
      <c r="L4" t="s">
        <v>113</v>
      </c>
    </row>
    <row r="6" ht="18">
      <c r="C6" s="109" t="s">
        <v>101</v>
      </c>
    </row>
    <row r="8" ht="13.5" thickBot="1"/>
    <row r="9" spans="1:14" ht="12.75">
      <c r="A9" s="205" t="s">
        <v>87</v>
      </c>
      <c r="B9" s="269" t="s">
        <v>45</v>
      </c>
      <c r="C9" s="211" t="s">
        <v>46</v>
      </c>
      <c r="D9" s="266" t="s">
        <v>47</v>
      </c>
      <c r="E9" s="273" t="s">
        <v>88</v>
      </c>
      <c r="F9" s="272" t="s">
        <v>48</v>
      </c>
      <c r="G9" s="291" t="s">
        <v>49</v>
      </c>
      <c r="H9" s="292"/>
      <c r="I9" s="292"/>
      <c r="J9" s="292"/>
      <c r="K9" s="292"/>
      <c r="L9" s="292"/>
      <c r="M9" s="292"/>
      <c r="N9" s="283"/>
    </row>
    <row r="10" spans="1:14" ht="12.75">
      <c r="A10" s="206"/>
      <c r="B10" s="270"/>
      <c r="C10" s="189"/>
      <c r="D10" s="267"/>
      <c r="E10" s="274"/>
      <c r="F10" s="189"/>
      <c r="G10" s="196">
        <v>2003</v>
      </c>
      <c r="H10" s="196"/>
      <c r="I10" s="196">
        <v>2004</v>
      </c>
      <c r="J10" s="196"/>
      <c r="K10" s="196">
        <v>2005</v>
      </c>
      <c r="L10" s="196"/>
      <c r="M10" s="196">
        <v>2006</v>
      </c>
      <c r="N10" s="171"/>
    </row>
    <row r="11" spans="1:14" ht="12.75">
      <c r="A11" s="206"/>
      <c r="B11" s="270"/>
      <c r="C11" s="189"/>
      <c r="D11" s="267"/>
      <c r="E11" s="274"/>
      <c r="F11" s="189"/>
      <c r="G11" s="275" t="s">
        <v>86</v>
      </c>
      <c r="H11" s="201"/>
      <c r="I11" s="275" t="s">
        <v>86</v>
      </c>
      <c r="J11" s="201"/>
      <c r="K11" s="275" t="s">
        <v>86</v>
      </c>
      <c r="L11" s="201"/>
      <c r="M11" s="275" t="s">
        <v>86</v>
      </c>
      <c r="N11" s="179"/>
    </row>
    <row r="12" spans="1:14" ht="12.75">
      <c r="A12" s="206"/>
      <c r="B12" s="270"/>
      <c r="C12" s="189"/>
      <c r="D12" s="267"/>
      <c r="E12" s="274"/>
      <c r="F12" s="189"/>
      <c r="G12" s="170" t="s">
        <v>50</v>
      </c>
      <c r="H12" s="189" t="s">
        <v>51</v>
      </c>
      <c r="I12" s="170" t="s">
        <v>50</v>
      </c>
      <c r="J12" s="189" t="s">
        <v>51</v>
      </c>
      <c r="K12" s="170" t="s">
        <v>50</v>
      </c>
      <c r="L12" s="189" t="s">
        <v>51</v>
      </c>
      <c r="M12" s="170" t="s">
        <v>50</v>
      </c>
      <c r="N12" s="215" t="s">
        <v>51</v>
      </c>
    </row>
    <row r="13" spans="1:14" ht="18.75" customHeight="1" thickBot="1">
      <c r="A13" s="207"/>
      <c r="B13" s="271"/>
      <c r="C13" s="190"/>
      <c r="D13" s="268"/>
      <c r="E13" s="274"/>
      <c r="F13" s="190"/>
      <c r="G13" s="197"/>
      <c r="H13" s="190"/>
      <c r="I13" s="197"/>
      <c r="J13" s="190"/>
      <c r="K13" s="197"/>
      <c r="L13" s="190"/>
      <c r="M13" s="197"/>
      <c r="N13" s="216"/>
    </row>
    <row r="14" spans="1:14" ht="12.75" customHeight="1" thickBot="1">
      <c r="A14" s="158">
        <v>1</v>
      </c>
      <c r="B14" s="159">
        <v>2</v>
      </c>
      <c r="C14" s="159">
        <v>3</v>
      </c>
      <c r="D14" s="159">
        <v>4</v>
      </c>
      <c r="E14" s="160">
        <v>5</v>
      </c>
      <c r="F14" s="159">
        <v>6</v>
      </c>
      <c r="G14" s="160">
        <v>7</v>
      </c>
      <c r="H14" s="159">
        <v>8</v>
      </c>
      <c r="I14" s="160">
        <v>9</v>
      </c>
      <c r="J14" s="159">
        <v>10</v>
      </c>
      <c r="K14" s="160">
        <v>11</v>
      </c>
      <c r="L14" s="159">
        <v>12</v>
      </c>
      <c r="M14" s="160">
        <v>13</v>
      </c>
      <c r="N14" s="161">
        <v>14</v>
      </c>
    </row>
    <row r="15" spans="1:14" ht="21.75" customHeight="1">
      <c r="A15" s="265">
        <v>1</v>
      </c>
      <c r="B15" s="279" t="s">
        <v>52</v>
      </c>
      <c r="C15" s="193" t="s">
        <v>53</v>
      </c>
      <c r="D15" s="193">
        <v>3</v>
      </c>
      <c r="E15" s="193" t="s">
        <v>89</v>
      </c>
      <c r="F15" s="276">
        <v>1900000</v>
      </c>
      <c r="G15" s="277">
        <v>688100</v>
      </c>
      <c r="H15" s="278"/>
      <c r="I15" s="253"/>
      <c r="J15" s="254"/>
      <c r="K15" s="253"/>
      <c r="L15" s="254"/>
      <c r="M15" s="253"/>
      <c r="N15" s="254"/>
    </row>
    <row r="16" spans="1:14" ht="13.5" thickBot="1">
      <c r="A16" s="206"/>
      <c r="B16" s="263"/>
      <c r="C16" s="233"/>
      <c r="D16" s="233"/>
      <c r="E16" s="233"/>
      <c r="F16" s="234"/>
      <c r="G16" s="70">
        <v>688100</v>
      </c>
      <c r="H16" s="71"/>
      <c r="I16" s="75"/>
      <c r="J16" s="74"/>
      <c r="K16" s="70"/>
      <c r="L16" s="71"/>
      <c r="M16" s="70"/>
      <c r="N16" s="71"/>
    </row>
    <row r="17" spans="1:14" ht="22.5" customHeight="1">
      <c r="A17" s="206">
        <v>2</v>
      </c>
      <c r="B17" s="262" t="s">
        <v>52</v>
      </c>
      <c r="C17" s="190" t="s">
        <v>54</v>
      </c>
      <c r="D17" s="190">
        <v>4</v>
      </c>
      <c r="E17" s="237" t="s">
        <v>89</v>
      </c>
      <c r="F17" s="252">
        <v>2195645</v>
      </c>
      <c r="G17" s="176">
        <v>120000</v>
      </c>
      <c r="H17" s="177"/>
      <c r="I17" s="176">
        <v>100000</v>
      </c>
      <c r="J17" s="177"/>
      <c r="K17" s="176">
        <v>200000</v>
      </c>
      <c r="L17" s="177"/>
      <c r="M17" s="176">
        <v>200000</v>
      </c>
      <c r="N17" s="177"/>
    </row>
    <row r="18" spans="1:14" ht="13.5" thickBot="1">
      <c r="A18" s="206"/>
      <c r="B18" s="263"/>
      <c r="C18" s="233"/>
      <c r="D18" s="233"/>
      <c r="E18" s="233"/>
      <c r="F18" s="234"/>
      <c r="G18" s="64">
        <v>120000</v>
      </c>
      <c r="H18" s="57"/>
      <c r="I18" s="61">
        <v>100000</v>
      </c>
      <c r="J18" s="59"/>
      <c r="K18" s="64">
        <v>200000</v>
      </c>
      <c r="L18" s="57"/>
      <c r="M18" s="64">
        <v>200000</v>
      </c>
      <c r="N18" s="57"/>
    </row>
    <row r="19" spans="1:14" ht="22.5" customHeight="1">
      <c r="A19" s="206">
        <v>3</v>
      </c>
      <c r="B19" s="262" t="s">
        <v>52</v>
      </c>
      <c r="C19" s="190" t="s">
        <v>55</v>
      </c>
      <c r="D19" s="190">
        <v>3</v>
      </c>
      <c r="E19" s="237" t="s">
        <v>89</v>
      </c>
      <c r="F19" s="252">
        <v>1332770</v>
      </c>
      <c r="G19" s="176">
        <v>108968</v>
      </c>
      <c r="H19" s="177"/>
      <c r="I19" s="280"/>
      <c r="J19" s="281"/>
      <c r="K19" s="280"/>
      <c r="L19" s="281"/>
      <c r="M19" s="280"/>
      <c r="N19" s="281"/>
    </row>
    <row r="20" spans="1:14" ht="13.5" thickBot="1">
      <c r="A20" s="206"/>
      <c r="B20" s="263"/>
      <c r="C20" s="233"/>
      <c r="D20" s="233"/>
      <c r="E20" s="233"/>
      <c r="F20" s="234"/>
      <c r="G20" s="64">
        <f>55000+53968</f>
        <v>108968</v>
      </c>
      <c r="H20" s="57"/>
      <c r="I20" s="61"/>
      <c r="J20" s="59"/>
      <c r="K20" s="64"/>
      <c r="L20" s="57"/>
      <c r="M20" s="64"/>
      <c r="N20" s="57"/>
    </row>
    <row r="21" spans="1:14" ht="22.5" customHeight="1">
      <c r="A21" s="206">
        <v>4</v>
      </c>
      <c r="B21" s="262" t="s">
        <v>52</v>
      </c>
      <c r="C21" s="190" t="s">
        <v>109</v>
      </c>
      <c r="D21" s="190">
        <v>4</v>
      </c>
      <c r="E21" s="237" t="s">
        <v>89</v>
      </c>
      <c r="F21" s="252">
        <v>1700000</v>
      </c>
      <c r="G21" s="176">
        <v>700000</v>
      </c>
      <c r="H21" s="177"/>
      <c r="I21" s="176">
        <v>600000</v>
      </c>
      <c r="J21" s="177"/>
      <c r="K21" s="176">
        <v>200000</v>
      </c>
      <c r="L21" s="177"/>
      <c r="M21" s="176"/>
      <c r="N21" s="177"/>
    </row>
    <row r="22" spans="1:14" ht="13.5" thickBot="1">
      <c r="A22" s="206"/>
      <c r="B22" s="263"/>
      <c r="C22" s="233"/>
      <c r="D22" s="233"/>
      <c r="E22" s="233"/>
      <c r="F22" s="234"/>
      <c r="G22" s="64">
        <v>350000</v>
      </c>
      <c r="H22" s="57">
        <v>350000</v>
      </c>
      <c r="I22" s="61">
        <v>300000</v>
      </c>
      <c r="J22" s="59">
        <v>300000</v>
      </c>
      <c r="K22" s="64">
        <v>200000</v>
      </c>
      <c r="L22" s="57"/>
      <c r="M22" s="64"/>
      <c r="N22" s="57"/>
    </row>
    <row r="23" spans="1:14" ht="22.5" customHeight="1">
      <c r="A23" s="206">
        <v>5</v>
      </c>
      <c r="B23" s="262" t="s">
        <v>52</v>
      </c>
      <c r="C23" s="190" t="s">
        <v>56</v>
      </c>
      <c r="D23" s="190">
        <v>5</v>
      </c>
      <c r="E23" s="237" t="s">
        <v>89</v>
      </c>
      <c r="F23" s="252">
        <v>2200000</v>
      </c>
      <c r="G23" s="176">
        <v>80000</v>
      </c>
      <c r="H23" s="177"/>
      <c r="I23" s="176">
        <v>545000</v>
      </c>
      <c r="J23" s="177"/>
      <c r="K23" s="176">
        <v>500000</v>
      </c>
      <c r="L23" s="177"/>
      <c r="M23" s="176">
        <v>300000</v>
      </c>
      <c r="N23" s="177"/>
    </row>
    <row r="24" spans="1:14" ht="13.5" thickBot="1">
      <c r="A24" s="206"/>
      <c r="B24" s="263"/>
      <c r="C24" s="233"/>
      <c r="D24" s="233"/>
      <c r="E24" s="233"/>
      <c r="F24" s="234"/>
      <c r="G24" s="64">
        <v>80000</v>
      </c>
      <c r="H24" s="57"/>
      <c r="I24" s="61">
        <v>145000</v>
      </c>
      <c r="J24" s="59">
        <v>400000</v>
      </c>
      <c r="K24" s="64">
        <v>100000</v>
      </c>
      <c r="L24" s="57">
        <v>400000</v>
      </c>
      <c r="M24" s="64">
        <v>300000</v>
      </c>
      <c r="N24" s="57"/>
    </row>
    <row r="25" spans="1:14" ht="22.5" customHeight="1">
      <c r="A25" s="206">
        <v>6</v>
      </c>
      <c r="B25" s="262" t="s">
        <v>52</v>
      </c>
      <c r="C25" s="190" t="s">
        <v>102</v>
      </c>
      <c r="D25" s="190">
        <v>3</v>
      </c>
      <c r="E25" s="237" t="s">
        <v>89</v>
      </c>
      <c r="F25" s="252">
        <v>700000</v>
      </c>
      <c r="G25" s="176">
        <v>200000</v>
      </c>
      <c r="H25" s="177"/>
      <c r="I25" s="176">
        <v>400000</v>
      </c>
      <c r="J25" s="177"/>
      <c r="K25" s="176">
        <v>100000</v>
      </c>
      <c r="L25" s="177"/>
      <c r="M25" s="176"/>
      <c r="N25" s="177"/>
    </row>
    <row r="26" spans="1:14" ht="13.5" thickBot="1">
      <c r="A26" s="206"/>
      <c r="B26" s="263"/>
      <c r="C26" s="233"/>
      <c r="D26" s="233"/>
      <c r="E26" s="233"/>
      <c r="F26" s="234"/>
      <c r="G26" s="64">
        <v>100000</v>
      </c>
      <c r="H26" s="57">
        <v>100000</v>
      </c>
      <c r="I26" s="61">
        <v>200000</v>
      </c>
      <c r="J26" s="59">
        <v>200000</v>
      </c>
      <c r="K26" s="64">
        <v>100000</v>
      </c>
      <c r="L26" s="57"/>
      <c r="M26" s="64"/>
      <c r="N26" s="57"/>
    </row>
    <row r="27" spans="1:14" ht="22.5" customHeight="1">
      <c r="A27" s="206">
        <v>7</v>
      </c>
      <c r="B27" s="262" t="s">
        <v>52</v>
      </c>
      <c r="C27" s="190" t="s">
        <v>108</v>
      </c>
      <c r="D27" s="190">
        <v>4</v>
      </c>
      <c r="E27" s="237" t="s">
        <v>89</v>
      </c>
      <c r="F27" s="252">
        <v>4100000</v>
      </c>
      <c r="G27" s="176">
        <v>87000</v>
      </c>
      <c r="H27" s="177"/>
      <c r="I27" s="176">
        <v>800000</v>
      </c>
      <c r="J27" s="177"/>
      <c r="K27" s="176">
        <v>730000</v>
      </c>
      <c r="L27" s="177"/>
      <c r="M27" s="176">
        <v>500000</v>
      </c>
      <c r="N27" s="177"/>
    </row>
    <row r="28" spans="1:14" ht="13.5" thickBot="1">
      <c r="A28" s="206"/>
      <c r="B28" s="263"/>
      <c r="C28" s="233"/>
      <c r="D28" s="233"/>
      <c r="E28" s="233"/>
      <c r="F28" s="234"/>
      <c r="G28" s="64">
        <f>30000+57000</f>
        <v>87000</v>
      </c>
      <c r="H28" s="57"/>
      <c r="I28" s="61">
        <v>400000</v>
      </c>
      <c r="J28" s="59">
        <v>400000</v>
      </c>
      <c r="K28" s="64">
        <v>500000</v>
      </c>
      <c r="L28" s="57">
        <v>230000</v>
      </c>
      <c r="M28" s="64">
        <v>500000</v>
      </c>
      <c r="N28" s="57"/>
    </row>
    <row r="29" spans="1:14" ht="22.5" customHeight="1">
      <c r="A29" s="206">
        <v>8</v>
      </c>
      <c r="B29" s="262" t="s">
        <v>52</v>
      </c>
      <c r="C29" s="190" t="s">
        <v>103</v>
      </c>
      <c r="D29" s="190">
        <v>4</v>
      </c>
      <c r="E29" s="237" t="s">
        <v>89</v>
      </c>
      <c r="F29" s="252">
        <v>4300000</v>
      </c>
      <c r="G29" s="176">
        <v>30000</v>
      </c>
      <c r="H29" s="177"/>
      <c r="I29" s="176">
        <v>600000</v>
      </c>
      <c r="J29" s="177"/>
      <c r="K29" s="176">
        <v>830000</v>
      </c>
      <c r="L29" s="177"/>
      <c r="M29" s="176">
        <v>500000</v>
      </c>
      <c r="N29" s="177"/>
    </row>
    <row r="30" spans="1:14" ht="13.5" thickBot="1">
      <c r="A30" s="206"/>
      <c r="B30" s="263"/>
      <c r="C30" s="233"/>
      <c r="D30" s="233"/>
      <c r="E30" s="233"/>
      <c r="F30" s="234"/>
      <c r="G30" s="64">
        <v>30000</v>
      </c>
      <c r="H30" s="57"/>
      <c r="I30" s="61">
        <v>300000</v>
      </c>
      <c r="J30" s="59">
        <v>300000</v>
      </c>
      <c r="K30" s="64">
        <v>500000</v>
      </c>
      <c r="L30" s="57">
        <v>330000</v>
      </c>
      <c r="M30" s="64">
        <v>500000</v>
      </c>
      <c r="N30" s="57"/>
    </row>
    <row r="31" spans="1:14" ht="22.5" customHeight="1">
      <c r="A31" s="206">
        <v>9</v>
      </c>
      <c r="B31" s="262" t="s">
        <v>52</v>
      </c>
      <c r="C31" s="190" t="s">
        <v>57</v>
      </c>
      <c r="D31" s="190">
        <v>1</v>
      </c>
      <c r="E31" s="237" t="s">
        <v>89</v>
      </c>
      <c r="F31" s="252">
        <v>30000</v>
      </c>
      <c r="G31" s="176">
        <v>30000</v>
      </c>
      <c r="H31" s="177"/>
      <c r="I31" s="280"/>
      <c r="J31" s="281"/>
      <c r="K31" s="280"/>
      <c r="L31" s="281"/>
      <c r="M31" s="280"/>
      <c r="N31" s="281"/>
    </row>
    <row r="32" spans="1:14" ht="13.5" thickBot="1">
      <c r="A32" s="206"/>
      <c r="B32" s="263"/>
      <c r="C32" s="233"/>
      <c r="D32" s="233"/>
      <c r="E32" s="233"/>
      <c r="F32" s="234"/>
      <c r="G32" s="64">
        <v>30000</v>
      </c>
      <c r="H32" s="57"/>
      <c r="I32" s="61"/>
      <c r="J32" s="59"/>
      <c r="K32" s="64"/>
      <c r="L32" s="57"/>
      <c r="M32" s="64"/>
      <c r="N32" s="57"/>
    </row>
    <row r="33" spans="1:14" ht="21.75" customHeight="1">
      <c r="A33" s="206">
        <v>10</v>
      </c>
      <c r="B33" s="262" t="s">
        <v>52</v>
      </c>
      <c r="C33" s="190" t="s">
        <v>82</v>
      </c>
      <c r="D33" s="190">
        <v>2</v>
      </c>
      <c r="E33" s="237" t="s">
        <v>89</v>
      </c>
      <c r="F33" s="252">
        <v>300000</v>
      </c>
      <c r="G33" s="176">
        <v>145000</v>
      </c>
      <c r="H33" s="177"/>
      <c r="I33" s="176">
        <v>155000</v>
      </c>
      <c r="J33" s="177"/>
      <c r="K33" s="282"/>
      <c r="L33" s="283"/>
      <c r="M33" s="282"/>
      <c r="N33" s="283"/>
    </row>
    <row r="34" spans="1:14" ht="13.5" thickBot="1">
      <c r="A34" s="206"/>
      <c r="B34" s="263"/>
      <c r="C34" s="233"/>
      <c r="D34" s="233"/>
      <c r="E34" s="233"/>
      <c r="F34" s="234"/>
      <c r="G34" s="64">
        <v>145000</v>
      </c>
      <c r="H34" s="57"/>
      <c r="I34" s="61">
        <v>155000</v>
      </c>
      <c r="J34" s="59"/>
      <c r="K34" s="64"/>
      <c r="L34" s="57"/>
      <c r="M34" s="64"/>
      <c r="N34" s="57"/>
    </row>
    <row r="35" spans="1:14" ht="22.5" customHeight="1">
      <c r="A35" s="206">
        <v>11</v>
      </c>
      <c r="B35" s="262" t="s">
        <v>52</v>
      </c>
      <c r="C35" s="190" t="s">
        <v>84</v>
      </c>
      <c r="D35" s="190">
        <v>2</v>
      </c>
      <c r="E35" s="237" t="s">
        <v>89</v>
      </c>
      <c r="F35" s="252">
        <v>400000</v>
      </c>
      <c r="G35" s="176">
        <v>100000</v>
      </c>
      <c r="H35" s="177"/>
      <c r="I35" s="176">
        <v>100000</v>
      </c>
      <c r="J35" s="177"/>
      <c r="K35" s="176">
        <v>200000</v>
      </c>
      <c r="L35" s="177"/>
      <c r="M35" s="280"/>
      <c r="N35" s="281"/>
    </row>
    <row r="36" spans="1:14" ht="13.5" thickBot="1">
      <c r="A36" s="206"/>
      <c r="B36" s="263"/>
      <c r="C36" s="233"/>
      <c r="D36" s="233"/>
      <c r="E36" s="233"/>
      <c r="F36" s="234"/>
      <c r="G36" s="64">
        <v>100000</v>
      </c>
      <c r="H36" s="57"/>
      <c r="I36" s="77">
        <v>100000</v>
      </c>
      <c r="J36" s="59"/>
      <c r="K36" s="64">
        <v>200000</v>
      </c>
      <c r="L36" s="57"/>
      <c r="M36" s="64"/>
      <c r="N36" s="57"/>
    </row>
    <row r="37" spans="1:14" ht="22.5" customHeight="1">
      <c r="A37" s="206">
        <v>12</v>
      </c>
      <c r="B37" s="262" t="s">
        <v>52</v>
      </c>
      <c r="C37" s="190" t="s">
        <v>58</v>
      </c>
      <c r="D37" s="190">
        <v>3</v>
      </c>
      <c r="E37" s="237" t="s">
        <v>89</v>
      </c>
      <c r="F37" s="252">
        <v>900000</v>
      </c>
      <c r="G37" s="284"/>
      <c r="H37" s="285"/>
      <c r="I37" s="176">
        <v>300000</v>
      </c>
      <c r="J37" s="177"/>
      <c r="K37" s="176">
        <v>400000</v>
      </c>
      <c r="L37" s="177"/>
      <c r="M37" s="176">
        <v>200000</v>
      </c>
      <c r="N37" s="177"/>
    </row>
    <row r="38" spans="1:14" ht="13.5" thickBot="1">
      <c r="A38" s="206"/>
      <c r="B38" s="263"/>
      <c r="C38" s="233"/>
      <c r="D38" s="233"/>
      <c r="E38" s="233"/>
      <c r="F38" s="234"/>
      <c r="G38" s="64"/>
      <c r="H38" s="57"/>
      <c r="I38" s="77">
        <v>150000</v>
      </c>
      <c r="J38" s="59">
        <v>150000</v>
      </c>
      <c r="K38" s="64">
        <v>200000</v>
      </c>
      <c r="L38" s="57">
        <v>200000</v>
      </c>
      <c r="M38" s="64">
        <v>200000</v>
      </c>
      <c r="N38" s="57"/>
    </row>
    <row r="39" spans="1:14" ht="22.5" customHeight="1">
      <c r="A39" s="206">
        <v>13</v>
      </c>
      <c r="B39" s="262" t="s">
        <v>52</v>
      </c>
      <c r="C39" s="190" t="s">
        <v>83</v>
      </c>
      <c r="D39" s="190">
        <v>1</v>
      </c>
      <c r="E39" s="237" t="s">
        <v>89</v>
      </c>
      <c r="F39" s="252">
        <v>450000</v>
      </c>
      <c r="G39" s="176">
        <v>440000</v>
      </c>
      <c r="H39" s="177"/>
      <c r="I39" s="280"/>
      <c r="J39" s="281"/>
      <c r="K39" s="280"/>
      <c r="L39" s="281"/>
      <c r="M39" s="280"/>
      <c r="N39" s="281"/>
    </row>
    <row r="40" spans="1:14" ht="12.75">
      <c r="A40" s="206"/>
      <c r="B40" s="263"/>
      <c r="C40" s="233"/>
      <c r="D40" s="233"/>
      <c r="E40" s="233"/>
      <c r="F40" s="234"/>
      <c r="G40" s="64">
        <v>440000</v>
      </c>
      <c r="H40" s="57"/>
      <c r="I40" s="61"/>
      <c r="J40" s="59"/>
      <c r="K40" s="64"/>
      <c r="L40" s="57"/>
      <c r="M40" s="64"/>
      <c r="N40" s="57"/>
    </row>
    <row r="41" spans="1:14" ht="22.5" customHeight="1">
      <c r="A41" s="189">
        <v>14</v>
      </c>
      <c r="B41" s="264">
        <v>600.60014</v>
      </c>
      <c r="C41" s="189" t="s">
        <v>105</v>
      </c>
      <c r="D41" s="189">
        <v>4</v>
      </c>
      <c r="E41" s="189" t="s">
        <v>89</v>
      </c>
      <c r="F41" s="307">
        <v>1000000</v>
      </c>
      <c r="G41" s="183">
        <v>250000</v>
      </c>
      <c r="H41" s="182"/>
      <c r="I41" s="183">
        <v>250000</v>
      </c>
      <c r="J41" s="182"/>
      <c r="K41" s="183">
        <v>250000</v>
      </c>
      <c r="L41" s="182"/>
      <c r="M41" s="183">
        <v>250000</v>
      </c>
      <c r="N41" s="182"/>
    </row>
    <row r="42" spans="1:14" ht="16.5" customHeight="1" thickBot="1">
      <c r="A42" s="189"/>
      <c r="B42" s="264"/>
      <c r="C42" s="189"/>
      <c r="D42" s="189"/>
      <c r="E42" s="189"/>
      <c r="F42" s="307"/>
      <c r="G42" s="166">
        <v>250000</v>
      </c>
      <c r="H42" s="165"/>
      <c r="I42" s="166">
        <v>250000</v>
      </c>
      <c r="J42" s="166"/>
      <c r="K42" s="164">
        <v>250000</v>
      </c>
      <c r="L42" s="165"/>
      <c r="M42" s="164">
        <v>250000</v>
      </c>
      <c r="N42" s="165"/>
    </row>
    <row r="43" spans="1:19" ht="24" customHeight="1">
      <c r="A43" s="105"/>
      <c r="B43" s="260"/>
      <c r="C43" s="235" t="s">
        <v>94</v>
      </c>
      <c r="D43" s="235"/>
      <c r="E43" s="167"/>
      <c r="F43" s="289"/>
      <c r="G43" s="286">
        <f>G15+G17+G19+G21+G23+G25+G27+G29+G31+G35+G37+G39+G33+G41</f>
        <v>2979068</v>
      </c>
      <c r="H43" s="287"/>
      <c r="I43" s="286">
        <f>I15+I17+I19+I21+I23+I25+I27+I29+I31+I35+I37+I39+I33+I41</f>
        <v>3850000</v>
      </c>
      <c r="J43" s="287"/>
      <c r="K43" s="286">
        <f>K15+K17+K19+K21+K23+K25+K27+K29+K31+K35+K37+K39+K33+K41</f>
        <v>3410000</v>
      </c>
      <c r="L43" s="287"/>
      <c r="M43" s="286">
        <f>M15+M17+M19+M21+M23+M25+M27+M29+M31+M35+M37+M39+M33+M41</f>
        <v>1950000</v>
      </c>
      <c r="N43" s="287"/>
      <c r="O43" s="54"/>
      <c r="P43" s="54"/>
      <c r="Q43" s="54"/>
      <c r="R43" s="54"/>
      <c r="S43" s="54"/>
    </row>
    <row r="44" spans="1:19" ht="20.25" customHeight="1">
      <c r="A44" s="105"/>
      <c r="B44" s="261"/>
      <c r="C44" s="288"/>
      <c r="D44" s="288"/>
      <c r="E44" s="78"/>
      <c r="F44" s="290"/>
      <c r="G44" s="65">
        <f aca="true" t="shared" si="0" ref="G44:N44">G16+G18+G20+G22+G24+G26+G28+G30+G32+G34+G36+G38+G40+G42</f>
        <v>2529068</v>
      </c>
      <c r="H44" s="65">
        <f t="shared" si="0"/>
        <v>450000</v>
      </c>
      <c r="I44" s="65">
        <f t="shared" si="0"/>
        <v>2100000</v>
      </c>
      <c r="J44" s="65">
        <f t="shared" si="0"/>
        <v>1750000</v>
      </c>
      <c r="K44" s="65">
        <f t="shared" si="0"/>
        <v>2250000</v>
      </c>
      <c r="L44" s="65">
        <f t="shared" si="0"/>
        <v>1160000</v>
      </c>
      <c r="M44" s="65">
        <f t="shared" si="0"/>
        <v>1950000</v>
      </c>
      <c r="N44" s="65">
        <f t="shared" si="0"/>
        <v>0</v>
      </c>
      <c r="O44" s="54"/>
      <c r="P44" s="54"/>
      <c r="Q44" s="54"/>
      <c r="R44" s="54"/>
      <c r="S44" s="54"/>
    </row>
    <row r="45" spans="1:14" ht="13.5" thickBot="1">
      <c r="A45" s="106"/>
      <c r="B45" s="110"/>
      <c r="C45" s="111" t="s">
        <v>97</v>
      </c>
      <c r="D45" s="112"/>
      <c r="E45" s="113"/>
      <c r="F45" s="114"/>
      <c r="G45" s="115">
        <v>600000</v>
      </c>
      <c r="H45" s="102"/>
      <c r="I45" s="100">
        <v>2100000</v>
      </c>
      <c r="J45" s="114"/>
      <c r="K45" s="115">
        <v>2250000</v>
      </c>
      <c r="L45" s="102"/>
      <c r="M45" s="115"/>
      <c r="N45" s="102"/>
    </row>
    <row r="46" spans="1:14" ht="22.5" customHeight="1">
      <c r="A46" s="205">
        <v>15</v>
      </c>
      <c r="B46" s="259" t="s">
        <v>60</v>
      </c>
      <c r="C46" s="237" t="s">
        <v>59</v>
      </c>
      <c r="D46" s="258"/>
      <c r="E46" s="237" t="s">
        <v>89</v>
      </c>
      <c r="F46" s="256">
        <v>240000</v>
      </c>
      <c r="G46" s="176">
        <v>90000</v>
      </c>
      <c r="H46" s="177"/>
      <c r="I46" s="176">
        <v>50000</v>
      </c>
      <c r="J46" s="177"/>
      <c r="K46" s="176">
        <v>50000</v>
      </c>
      <c r="L46" s="177"/>
      <c r="M46" s="176">
        <v>50000</v>
      </c>
      <c r="N46" s="177"/>
    </row>
    <row r="47" spans="1:14" ht="13.5" thickBot="1">
      <c r="A47" s="206"/>
      <c r="B47" s="233"/>
      <c r="C47" s="233"/>
      <c r="D47" s="233"/>
      <c r="E47" s="233"/>
      <c r="F47" s="257"/>
      <c r="G47" s="82">
        <v>90000</v>
      </c>
      <c r="H47" s="83"/>
      <c r="I47" s="82">
        <v>50000</v>
      </c>
      <c r="J47" s="83"/>
      <c r="K47" s="82">
        <v>50000</v>
      </c>
      <c r="L47" s="83"/>
      <c r="M47" s="82">
        <v>50000</v>
      </c>
      <c r="N47" s="83"/>
    </row>
    <row r="48" spans="1:14" ht="22.5" customHeight="1">
      <c r="A48" s="206">
        <v>16</v>
      </c>
      <c r="B48" s="199" t="s">
        <v>60</v>
      </c>
      <c r="C48" s="190" t="s">
        <v>61</v>
      </c>
      <c r="D48" s="190">
        <v>3</v>
      </c>
      <c r="E48" s="237" t="s">
        <v>89</v>
      </c>
      <c r="F48" s="252">
        <v>1400000</v>
      </c>
      <c r="G48" s="176">
        <v>784000</v>
      </c>
      <c r="H48" s="177"/>
      <c r="I48" s="176">
        <v>300000</v>
      </c>
      <c r="J48" s="177"/>
      <c r="K48" s="253"/>
      <c r="L48" s="294"/>
      <c r="M48" s="280"/>
      <c r="N48" s="281"/>
    </row>
    <row r="49" spans="1:14" ht="13.5" thickBot="1">
      <c r="A49" s="206"/>
      <c r="B49" s="233"/>
      <c r="C49" s="233"/>
      <c r="D49" s="233"/>
      <c r="E49" s="233"/>
      <c r="F49" s="234"/>
      <c r="G49" s="64">
        <v>740000</v>
      </c>
      <c r="H49" s="57">
        <v>44000</v>
      </c>
      <c r="I49" s="64">
        <v>200000</v>
      </c>
      <c r="J49" s="57">
        <v>100000</v>
      </c>
      <c r="K49" s="64"/>
      <c r="L49" s="59"/>
      <c r="M49" s="64"/>
      <c r="N49" s="57"/>
    </row>
    <row r="50" spans="1:14" ht="22.5" customHeight="1">
      <c r="A50" s="206">
        <v>17</v>
      </c>
      <c r="B50" s="199" t="s">
        <v>60</v>
      </c>
      <c r="C50" s="190" t="s">
        <v>62</v>
      </c>
      <c r="D50" s="190">
        <v>2</v>
      </c>
      <c r="E50" s="237" t="s">
        <v>89</v>
      </c>
      <c r="F50" s="252">
        <v>120000</v>
      </c>
      <c r="G50" s="178">
        <v>120000</v>
      </c>
      <c r="H50" s="182"/>
      <c r="I50" s="253"/>
      <c r="J50" s="254"/>
      <c r="K50" s="253"/>
      <c r="L50" s="294"/>
      <c r="M50" s="253"/>
      <c r="N50" s="254"/>
    </row>
    <row r="51" spans="1:14" ht="12.75">
      <c r="A51" s="207"/>
      <c r="B51" s="193"/>
      <c r="C51" s="193"/>
      <c r="D51" s="193"/>
      <c r="E51" s="193"/>
      <c r="F51" s="255"/>
      <c r="G51" s="64"/>
      <c r="H51" s="57">
        <v>120000</v>
      </c>
      <c r="I51" s="64"/>
      <c r="J51" s="57"/>
      <c r="K51" s="64"/>
      <c r="L51" s="59"/>
      <c r="M51" s="150"/>
      <c r="N51" s="151"/>
    </row>
    <row r="52" spans="1:14" ht="24.75" customHeight="1">
      <c r="A52" s="86"/>
      <c r="B52" s="121"/>
      <c r="C52" s="191" t="s">
        <v>91</v>
      </c>
      <c r="D52" s="244"/>
      <c r="E52" s="190"/>
      <c r="F52" s="190"/>
      <c r="G52" s="293">
        <v>984000</v>
      </c>
      <c r="H52" s="173"/>
      <c r="I52" s="172">
        <v>350000</v>
      </c>
      <c r="J52" s="173"/>
      <c r="K52" s="172">
        <v>50000</v>
      </c>
      <c r="L52" s="296"/>
      <c r="M52" s="172">
        <v>50000</v>
      </c>
      <c r="N52" s="173"/>
    </row>
    <row r="53" spans="1:14" ht="12.75" customHeight="1">
      <c r="A53" s="84"/>
      <c r="B53" s="96"/>
      <c r="C53" s="243"/>
      <c r="D53" s="228"/>
      <c r="E53" s="193"/>
      <c r="F53" s="193"/>
      <c r="G53" s="91">
        <f>G47+G49+G51</f>
        <v>830000</v>
      </c>
      <c r="H53" s="91">
        <f>H47+H49+H51</f>
        <v>164000</v>
      </c>
      <c r="I53" s="87">
        <v>250000</v>
      </c>
      <c r="J53" s="88">
        <v>100000</v>
      </c>
      <c r="K53" s="65">
        <v>50000</v>
      </c>
      <c r="L53" s="59"/>
      <c r="M53" s="152">
        <v>50000</v>
      </c>
      <c r="N53" s="71"/>
    </row>
    <row r="54" spans="1:14" ht="13.5" thickBot="1">
      <c r="A54" s="122"/>
      <c r="B54" s="107"/>
      <c r="C54" s="123" t="s">
        <v>97</v>
      </c>
      <c r="D54" s="103"/>
      <c r="E54" s="99"/>
      <c r="F54" s="101"/>
      <c r="G54" s="100">
        <v>200000</v>
      </c>
      <c r="H54" s="102"/>
      <c r="I54" s="115">
        <v>200000</v>
      </c>
      <c r="J54" s="120"/>
      <c r="K54" s="115"/>
      <c r="L54" s="134"/>
      <c r="M54" s="82"/>
      <c r="N54" s="83"/>
    </row>
    <row r="55" spans="1:14" ht="21.75" customHeight="1">
      <c r="A55" s="205" t="s">
        <v>87</v>
      </c>
      <c r="B55" s="208" t="s">
        <v>45</v>
      </c>
      <c r="C55" s="211" t="s">
        <v>46</v>
      </c>
      <c r="D55" s="212" t="s">
        <v>47</v>
      </c>
      <c r="E55" s="247" t="s">
        <v>88</v>
      </c>
      <c r="F55" s="245" t="s">
        <v>48</v>
      </c>
      <c r="G55" s="292" t="s">
        <v>49</v>
      </c>
      <c r="H55" s="292"/>
      <c r="I55" s="292"/>
      <c r="J55" s="292"/>
      <c r="K55" s="292"/>
      <c r="L55" s="292"/>
      <c r="M55" s="304"/>
      <c r="N55" s="124"/>
    </row>
    <row r="56" spans="1:14" ht="21.75" customHeight="1">
      <c r="A56" s="206"/>
      <c r="B56" s="209"/>
      <c r="C56" s="189"/>
      <c r="D56" s="213"/>
      <c r="E56" s="248"/>
      <c r="F56" s="181"/>
      <c r="G56" s="201">
        <v>2003</v>
      </c>
      <c r="H56" s="196"/>
      <c r="I56" s="196">
        <v>2004</v>
      </c>
      <c r="J56" s="196"/>
      <c r="K56" s="196">
        <v>2005</v>
      </c>
      <c r="L56" s="196"/>
      <c r="M56" s="196">
        <v>2006</v>
      </c>
      <c r="N56" s="171"/>
    </row>
    <row r="57" spans="1:14" ht="21.75" customHeight="1">
      <c r="A57" s="206"/>
      <c r="B57" s="209"/>
      <c r="C57" s="189"/>
      <c r="D57" s="213"/>
      <c r="E57" s="248"/>
      <c r="F57" s="181"/>
      <c r="G57" s="168" t="s">
        <v>50</v>
      </c>
      <c r="H57" s="189" t="s">
        <v>51</v>
      </c>
      <c r="I57" s="170" t="s">
        <v>50</v>
      </c>
      <c r="J57" s="189" t="s">
        <v>51</v>
      </c>
      <c r="K57" s="170" t="s">
        <v>50</v>
      </c>
      <c r="L57" s="189" t="s">
        <v>51</v>
      </c>
      <c r="M57" s="170" t="s">
        <v>50</v>
      </c>
      <c r="N57" s="215" t="s">
        <v>51</v>
      </c>
    </row>
    <row r="58" spans="1:14" ht="21.75" customHeight="1" thickBot="1">
      <c r="A58" s="207"/>
      <c r="B58" s="210"/>
      <c r="C58" s="190"/>
      <c r="D58" s="214"/>
      <c r="E58" s="248"/>
      <c r="F58" s="246"/>
      <c r="G58" s="169"/>
      <c r="H58" s="190"/>
      <c r="I58" s="197"/>
      <c r="J58" s="190"/>
      <c r="K58" s="197"/>
      <c r="L58" s="190"/>
      <c r="M58" s="197"/>
      <c r="N58" s="216"/>
    </row>
    <row r="59" spans="1:14" ht="13.5" customHeight="1" thickBot="1">
      <c r="A59" s="158">
        <v>1</v>
      </c>
      <c r="B59" s="159">
        <v>2</v>
      </c>
      <c r="C59" s="159">
        <v>3</v>
      </c>
      <c r="D59" s="159">
        <v>4</v>
      </c>
      <c r="E59" s="160">
        <v>5</v>
      </c>
      <c r="F59" s="159">
        <v>6</v>
      </c>
      <c r="G59" s="160">
        <v>7</v>
      </c>
      <c r="H59" s="159">
        <v>8</v>
      </c>
      <c r="I59" s="160">
        <v>9</v>
      </c>
      <c r="J59" s="159">
        <v>10</v>
      </c>
      <c r="K59" s="160">
        <v>11</v>
      </c>
      <c r="L59" s="159">
        <v>12</v>
      </c>
      <c r="M59" s="160">
        <v>13</v>
      </c>
      <c r="N59" s="161">
        <v>14</v>
      </c>
    </row>
    <row r="60" spans="1:14" ht="22.5" customHeight="1">
      <c r="A60" s="117">
        <v>18</v>
      </c>
      <c r="B60" s="147" t="s">
        <v>63</v>
      </c>
      <c r="C60" s="73" t="s">
        <v>64</v>
      </c>
      <c r="D60" s="80">
        <v>4</v>
      </c>
      <c r="E60" s="156" t="s">
        <v>99</v>
      </c>
      <c r="F60" s="75">
        <v>1584000</v>
      </c>
      <c r="G60" s="162">
        <v>200000</v>
      </c>
      <c r="H60" s="162"/>
      <c r="I60" s="162">
        <v>400000</v>
      </c>
      <c r="J60" s="162"/>
      <c r="K60" s="162">
        <v>324000</v>
      </c>
      <c r="L60" s="71"/>
      <c r="M60" s="163"/>
      <c r="N60" s="71"/>
    </row>
    <row r="61" spans="1:14" ht="22.5" customHeight="1">
      <c r="A61" s="198">
        <v>19</v>
      </c>
      <c r="B61" s="199" t="s">
        <v>63</v>
      </c>
      <c r="C61" s="190" t="s">
        <v>104</v>
      </c>
      <c r="D61" s="190">
        <v>1</v>
      </c>
      <c r="E61" s="193" t="s">
        <v>99</v>
      </c>
      <c r="F61" s="203">
        <v>104000</v>
      </c>
      <c r="G61" s="183">
        <v>104000</v>
      </c>
      <c r="H61" s="201"/>
      <c r="I61" s="187"/>
      <c r="J61" s="202"/>
      <c r="K61" s="187"/>
      <c r="L61" s="181"/>
      <c r="M61" s="180"/>
      <c r="N61" s="195"/>
    </row>
    <row r="62" spans="1:14" ht="14.25" customHeight="1">
      <c r="A62" s="198"/>
      <c r="B62" s="200"/>
      <c r="C62" s="193"/>
      <c r="D62" s="193"/>
      <c r="E62" s="193"/>
      <c r="F62" s="204"/>
      <c r="G62" s="140">
        <v>104000</v>
      </c>
      <c r="H62" s="140"/>
      <c r="I62" s="93"/>
      <c r="J62" s="93"/>
      <c r="K62" s="93"/>
      <c r="L62" s="138"/>
      <c r="M62" s="139"/>
      <c r="N62" s="138"/>
    </row>
    <row r="63" spans="1:14" ht="22.5" customHeight="1">
      <c r="A63" s="66"/>
      <c r="B63" s="144"/>
      <c r="C63" s="191" t="s">
        <v>91</v>
      </c>
      <c r="D63" s="145"/>
      <c r="E63" s="76"/>
      <c r="F63" s="146"/>
      <c r="G63" s="185">
        <v>284000</v>
      </c>
      <c r="H63" s="194"/>
      <c r="I63" s="185">
        <v>400000</v>
      </c>
      <c r="J63" s="194"/>
      <c r="K63" s="185">
        <v>324000</v>
      </c>
      <c r="L63" s="186"/>
      <c r="M63" s="174"/>
      <c r="N63" s="175"/>
    </row>
    <row r="64" spans="1:14" ht="15.75" customHeight="1">
      <c r="A64" s="73"/>
      <c r="B64" s="147"/>
      <c r="C64" s="192"/>
      <c r="D64" s="80"/>
      <c r="E64" s="137"/>
      <c r="F64" s="75"/>
      <c r="G64" s="149">
        <f>G60+G62</f>
        <v>304000</v>
      </c>
      <c r="H64" s="149"/>
      <c r="I64" s="149">
        <v>400000</v>
      </c>
      <c r="J64" s="149"/>
      <c r="K64" s="149">
        <v>324000</v>
      </c>
      <c r="L64" s="148"/>
      <c r="M64" s="149"/>
      <c r="N64" s="149"/>
    </row>
    <row r="65" spans="1:14" ht="13.5" thickBot="1">
      <c r="A65" s="118"/>
      <c r="B65" s="141"/>
      <c r="C65" s="99"/>
      <c r="D65" s="122"/>
      <c r="E65" s="99"/>
      <c r="F65" s="142"/>
      <c r="G65" s="101"/>
      <c r="H65" s="101"/>
      <c r="I65" s="101"/>
      <c r="J65" s="101"/>
      <c r="K65" s="101"/>
      <c r="L65" s="143"/>
      <c r="M65" s="101"/>
      <c r="N65" s="143"/>
    </row>
    <row r="66" spans="1:18" ht="22.5" customHeight="1">
      <c r="A66" s="205">
        <v>20</v>
      </c>
      <c r="B66" s="239" t="s">
        <v>65</v>
      </c>
      <c r="C66" s="211" t="s">
        <v>100</v>
      </c>
      <c r="D66" s="211">
        <v>6</v>
      </c>
      <c r="E66" s="237" t="s">
        <v>89</v>
      </c>
      <c r="F66" s="238">
        <v>1162000</v>
      </c>
      <c r="G66" s="217">
        <f>400000+154000</f>
        <v>554000</v>
      </c>
      <c r="H66" s="251"/>
      <c r="I66" s="217">
        <v>300000</v>
      </c>
      <c r="J66" s="218"/>
      <c r="K66" s="176">
        <v>300000</v>
      </c>
      <c r="L66" s="302"/>
      <c r="M66" s="249"/>
      <c r="N66" s="250"/>
      <c r="O66" s="81"/>
      <c r="P66" s="81"/>
      <c r="Q66" s="81"/>
      <c r="R66" s="81"/>
    </row>
    <row r="67" spans="1:18" ht="13.5" thickBot="1">
      <c r="A67" s="206"/>
      <c r="B67" s="189"/>
      <c r="C67" s="189"/>
      <c r="D67" s="189"/>
      <c r="E67" s="233"/>
      <c r="F67" s="189"/>
      <c r="G67" s="13">
        <v>475000</v>
      </c>
      <c r="H67" s="13">
        <f>154000-75000</f>
        <v>79000</v>
      </c>
      <c r="I67" s="13">
        <v>300000</v>
      </c>
      <c r="J67" s="59"/>
      <c r="K67" s="64">
        <v>300000</v>
      </c>
      <c r="L67" s="57"/>
      <c r="M67" s="64"/>
      <c r="N67" s="57"/>
      <c r="O67" s="81"/>
      <c r="P67" s="81"/>
      <c r="Q67" s="81"/>
      <c r="R67" s="81"/>
    </row>
    <row r="68" spans="1:18" ht="22.5" customHeight="1">
      <c r="A68" s="206">
        <v>21</v>
      </c>
      <c r="B68" s="240" t="s">
        <v>66</v>
      </c>
      <c r="C68" s="189" t="s">
        <v>90</v>
      </c>
      <c r="D68" s="189">
        <v>2</v>
      </c>
      <c r="E68" s="237" t="s">
        <v>89</v>
      </c>
      <c r="F68" s="203">
        <v>2600000</v>
      </c>
      <c r="G68" s="183">
        <v>170000</v>
      </c>
      <c r="H68" s="184"/>
      <c r="I68" s="303">
        <v>380000</v>
      </c>
      <c r="J68" s="183"/>
      <c r="K68" s="178">
        <v>1000000</v>
      </c>
      <c r="L68" s="188"/>
      <c r="M68" s="178">
        <v>1000000</v>
      </c>
      <c r="N68" s="188"/>
      <c r="O68" s="81"/>
      <c r="P68" s="183"/>
      <c r="Q68" s="184"/>
      <c r="R68" s="81"/>
    </row>
    <row r="69" spans="1:14" ht="13.5" thickBot="1">
      <c r="A69" s="206"/>
      <c r="B69" s="189"/>
      <c r="C69" s="189"/>
      <c r="D69" s="189"/>
      <c r="E69" s="233"/>
      <c r="F69" s="233"/>
      <c r="G69" s="75"/>
      <c r="H69" s="71">
        <f>51000+119000</f>
        <v>170000</v>
      </c>
      <c r="I69" s="75">
        <v>250000</v>
      </c>
      <c r="J69" s="74">
        <v>130000</v>
      </c>
      <c r="K69" s="70">
        <v>500000</v>
      </c>
      <c r="L69" s="71">
        <v>500000</v>
      </c>
      <c r="M69" s="70">
        <v>500000</v>
      </c>
      <c r="N69" s="71">
        <v>500000</v>
      </c>
    </row>
    <row r="70" spans="1:14" ht="22.5" customHeight="1">
      <c r="A70" s="206">
        <v>22</v>
      </c>
      <c r="B70" s="240" t="s">
        <v>67</v>
      </c>
      <c r="C70" s="190" t="s">
        <v>68</v>
      </c>
      <c r="D70" s="190">
        <v>3</v>
      </c>
      <c r="E70" s="237" t="s">
        <v>89</v>
      </c>
      <c r="F70" s="252">
        <v>670000</v>
      </c>
      <c r="G70" s="178">
        <v>271000</v>
      </c>
      <c r="H70" s="182"/>
      <c r="I70" s="178">
        <v>399000</v>
      </c>
      <c r="J70" s="219"/>
      <c r="K70" s="180"/>
      <c r="L70" s="181"/>
      <c r="M70" s="180"/>
      <c r="N70" s="181"/>
    </row>
    <row r="71" spans="1:14" ht="13.5" thickBot="1">
      <c r="A71" s="206"/>
      <c r="B71" s="189"/>
      <c r="C71" s="233"/>
      <c r="D71" s="233"/>
      <c r="E71" s="233"/>
      <c r="F71" s="234"/>
      <c r="G71" s="64">
        <v>170000</v>
      </c>
      <c r="H71" s="57">
        <v>101000</v>
      </c>
      <c r="I71" s="61"/>
      <c r="J71" s="59">
        <v>399000</v>
      </c>
      <c r="K71" s="64"/>
      <c r="L71" s="57"/>
      <c r="M71" s="64"/>
      <c r="N71" s="57"/>
    </row>
    <row r="72" spans="1:14" ht="22.5" customHeight="1">
      <c r="A72" s="206">
        <v>23</v>
      </c>
      <c r="B72" s="240" t="s">
        <v>67</v>
      </c>
      <c r="C72" s="190" t="s">
        <v>69</v>
      </c>
      <c r="D72" s="190">
        <v>1</v>
      </c>
      <c r="E72" s="237" t="s">
        <v>89</v>
      </c>
      <c r="F72" s="252">
        <v>471000</v>
      </c>
      <c r="G72" s="178">
        <v>222000</v>
      </c>
      <c r="H72" s="182"/>
      <c r="I72" s="178">
        <v>249000</v>
      </c>
      <c r="J72" s="219"/>
      <c r="K72" s="180"/>
      <c r="L72" s="181"/>
      <c r="M72" s="180"/>
      <c r="N72" s="181"/>
    </row>
    <row r="73" spans="1:14" ht="12.75">
      <c r="A73" s="206"/>
      <c r="B73" s="190"/>
      <c r="C73" s="193"/>
      <c r="D73" s="193"/>
      <c r="E73" s="193"/>
      <c r="F73" s="255"/>
      <c r="G73" s="64">
        <v>180000</v>
      </c>
      <c r="H73" s="57">
        <v>42000</v>
      </c>
      <c r="I73" s="61"/>
      <c r="J73" s="59">
        <v>249000</v>
      </c>
      <c r="K73" s="64"/>
      <c r="L73" s="57"/>
      <c r="M73" s="64"/>
      <c r="N73" s="57"/>
    </row>
    <row r="74" spans="1:14" ht="24.75" customHeight="1">
      <c r="A74" s="126"/>
      <c r="B74" s="299"/>
      <c r="C74" s="300" t="s">
        <v>93</v>
      </c>
      <c r="D74" s="86"/>
      <c r="E74" s="86"/>
      <c r="F74" s="76"/>
      <c r="G74" s="185">
        <f>G66+G68+G70+G72</f>
        <v>1217000</v>
      </c>
      <c r="H74" s="173"/>
      <c r="I74" s="185">
        <f>I66+I68+I70+I72</f>
        <v>1328000</v>
      </c>
      <c r="J74" s="296"/>
      <c r="K74" s="172">
        <f>K66+K68+K70+K72</f>
        <v>1300000</v>
      </c>
      <c r="L74" s="173"/>
      <c r="M74" s="172">
        <f>M66+M68+M70+M72</f>
        <v>1000000</v>
      </c>
      <c r="N74" s="173"/>
    </row>
    <row r="75" spans="1:16" ht="12.75" customHeight="1">
      <c r="A75" s="105"/>
      <c r="B75" s="242"/>
      <c r="C75" s="301"/>
      <c r="D75" s="92"/>
      <c r="E75" s="92"/>
      <c r="F75" s="93"/>
      <c r="G75" s="62">
        <f>G67+G69+G71+G73</f>
        <v>825000</v>
      </c>
      <c r="H75" s="62">
        <f>H67+H69+H71+H73</f>
        <v>392000</v>
      </c>
      <c r="I75" s="62">
        <v>550000</v>
      </c>
      <c r="J75" s="157">
        <f>J67+J69+J71+J73</f>
        <v>778000</v>
      </c>
      <c r="K75" s="65">
        <v>800000</v>
      </c>
      <c r="L75" s="58">
        <v>500000</v>
      </c>
      <c r="M75" s="65">
        <v>500000</v>
      </c>
      <c r="N75" s="58">
        <v>500000</v>
      </c>
      <c r="O75" s="53"/>
      <c r="P75" s="53"/>
    </row>
    <row r="76" spans="1:14" ht="13.5" thickBot="1">
      <c r="A76" s="106"/>
      <c r="B76" s="127"/>
      <c r="C76" s="119" t="s">
        <v>97</v>
      </c>
      <c r="D76" s="122"/>
      <c r="E76" s="122"/>
      <c r="F76" s="101"/>
      <c r="G76" s="97">
        <v>250000</v>
      </c>
      <c r="H76" s="102"/>
      <c r="I76" s="100">
        <v>550000</v>
      </c>
      <c r="J76" s="128"/>
      <c r="K76" s="115">
        <v>650000</v>
      </c>
      <c r="L76" s="83"/>
      <c r="M76" s="129"/>
      <c r="N76" s="83"/>
    </row>
    <row r="77" spans="1:14" ht="22.5" customHeight="1">
      <c r="A77" s="295">
        <v>24</v>
      </c>
      <c r="B77" s="262" t="s">
        <v>70</v>
      </c>
      <c r="C77" s="237" t="s">
        <v>106</v>
      </c>
      <c r="D77" s="237">
        <v>3</v>
      </c>
      <c r="E77" s="237" t="s">
        <v>92</v>
      </c>
      <c r="F77" s="297">
        <v>2810250</v>
      </c>
      <c r="G77" s="176">
        <v>910250</v>
      </c>
      <c r="H77" s="177"/>
      <c r="I77" s="176">
        <v>900000</v>
      </c>
      <c r="J77" s="177"/>
      <c r="K77" s="176">
        <v>1000000</v>
      </c>
      <c r="L77" s="177"/>
      <c r="M77" s="176">
        <v>200000</v>
      </c>
      <c r="N77" s="177"/>
    </row>
    <row r="78" spans="1:14" ht="12.75">
      <c r="A78" s="265"/>
      <c r="B78" s="263"/>
      <c r="C78" s="233"/>
      <c r="D78" s="233"/>
      <c r="E78" s="233"/>
      <c r="F78" s="298"/>
      <c r="G78" s="70">
        <v>476900</v>
      </c>
      <c r="H78" s="71">
        <f>450000-16650</f>
        <v>433350</v>
      </c>
      <c r="I78" s="75">
        <v>450000</v>
      </c>
      <c r="J78" s="74">
        <v>450000</v>
      </c>
      <c r="K78" s="70">
        <v>500000</v>
      </c>
      <c r="L78" s="71">
        <v>500000</v>
      </c>
      <c r="M78" s="70">
        <v>200000</v>
      </c>
      <c r="N78" s="71"/>
    </row>
    <row r="79" spans="1:14" ht="22.5" customHeight="1">
      <c r="A79" s="207">
        <v>25</v>
      </c>
      <c r="B79" s="227" t="s">
        <v>70</v>
      </c>
      <c r="C79" s="190" t="s">
        <v>107</v>
      </c>
      <c r="D79" s="190">
        <v>3</v>
      </c>
      <c r="E79" s="190" t="s">
        <v>92</v>
      </c>
      <c r="F79" s="252">
        <v>2800000</v>
      </c>
      <c r="G79" s="178">
        <v>1000000</v>
      </c>
      <c r="H79" s="182"/>
      <c r="I79" s="178">
        <v>1000000</v>
      </c>
      <c r="J79" s="182"/>
      <c r="K79" s="178">
        <v>800000</v>
      </c>
      <c r="L79" s="182"/>
      <c r="M79" s="178"/>
      <c r="N79" s="182"/>
    </row>
    <row r="80" spans="1:14" ht="12.75" customHeight="1">
      <c r="A80" s="265"/>
      <c r="B80" s="263"/>
      <c r="C80" s="233"/>
      <c r="D80" s="233"/>
      <c r="E80" s="233"/>
      <c r="F80" s="234"/>
      <c r="G80" s="64">
        <v>500000</v>
      </c>
      <c r="H80" s="71">
        <v>500000</v>
      </c>
      <c r="I80" s="75">
        <v>500000</v>
      </c>
      <c r="J80" s="74">
        <v>500000</v>
      </c>
      <c r="K80" s="70">
        <v>400000</v>
      </c>
      <c r="L80" s="71">
        <v>400000</v>
      </c>
      <c r="M80" s="70"/>
      <c r="N80" s="71"/>
    </row>
    <row r="81" spans="1:14" ht="24.75" customHeight="1">
      <c r="A81" s="116"/>
      <c r="B81" s="190"/>
      <c r="C81" s="305" t="s">
        <v>93</v>
      </c>
      <c r="D81" s="190"/>
      <c r="E81" s="190"/>
      <c r="F81" s="216"/>
      <c r="G81" s="172">
        <v>1910250</v>
      </c>
      <c r="H81" s="173"/>
      <c r="I81" s="172">
        <v>1900000</v>
      </c>
      <c r="J81" s="173"/>
      <c r="K81" s="172">
        <v>1800000</v>
      </c>
      <c r="L81" s="173"/>
      <c r="M81" s="178">
        <v>200000</v>
      </c>
      <c r="N81" s="182"/>
    </row>
    <row r="82" spans="1:14" ht="12.75">
      <c r="A82" s="117"/>
      <c r="B82" s="193"/>
      <c r="C82" s="233"/>
      <c r="D82" s="233"/>
      <c r="E82" s="233"/>
      <c r="F82" s="234"/>
      <c r="G82" s="65">
        <f>G78+G80</f>
        <v>976900</v>
      </c>
      <c r="H82" s="65">
        <f>H78+H80</f>
        <v>933350</v>
      </c>
      <c r="I82" s="62">
        <v>950000</v>
      </c>
      <c r="J82" s="60">
        <v>950000</v>
      </c>
      <c r="K82" s="65">
        <v>900000</v>
      </c>
      <c r="L82" s="58">
        <v>900000</v>
      </c>
      <c r="M82" s="65">
        <v>200000</v>
      </c>
      <c r="N82" s="67"/>
    </row>
    <row r="83" spans="1:14" ht="13.5" thickBot="1">
      <c r="A83" s="118"/>
      <c r="B83" s="230"/>
      <c r="C83" s="111" t="s">
        <v>97</v>
      </c>
      <c r="D83" s="130"/>
      <c r="E83" s="131"/>
      <c r="F83" s="132"/>
      <c r="G83" s="115">
        <v>700000</v>
      </c>
      <c r="H83" s="102"/>
      <c r="I83" s="100">
        <v>950000</v>
      </c>
      <c r="J83" s="114"/>
      <c r="K83" s="115">
        <v>900000</v>
      </c>
      <c r="L83" s="120"/>
      <c r="M83" s="115"/>
      <c r="N83" s="120"/>
    </row>
    <row r="84" spans="1:14" ht="22.5" customHeight="1">
      <c r="A84" s="205">
        <v>26</v>
      </c>
      <c r="B84" s="262" t="s">
        <v>71</v>
      </c>
      <c r="C84" s="237" t="s">
        <v>72</v>
      </c>
      <c r="D84" s="237">
        <v>1</v>
      </c>
      <c r="E84" s="237"/>
      <c r="F84" s="297">
        <v>100000</v>
      </c>
      <c r="G84" s="176">
        <v>100000</v>
      </c>
      <c r="H84" s="177"/>
      <c r="I84" s="176"/>
      <c r="J84" s="177"/>
      <c r="K84" s="176"/>
      <c r="L84" s="177"/>
      <c r="M84" s="176"/>
      <c r="N84" s="177"/>
    </row>
    <row r="85" spans="1:14" ht="13.5" thickBot="1">
      <c r="A85" s="206"/>
      <c r="B85" s="306"/>
      <c r="C85" s="233"/>
      <c r="D85" s="233"/>
      <c r="E85" s="233"/>
      <c r="F85" s="234"/>
      <c r="G85" s="70">
        <v>100000</v>
      </c>
      <c r="H85" s="71"/>
      <c r="I85" s="75"/>
      <c r="J85" s="74"/>
      <c r="K85" s="70"/>
      <c r="L85" s="71"/>
      <c r="M85" s="70"/>
      <c r="N85" s="71"/>
    </row>
    <row r="86" spans="1:14" ht="22.5" customHeight="1">
      <c r="A86" s="206">
        <v>27</v>
      </c>
      <c r="B86" s="227"/>
      <c r="C86" s="73"/>
      <c r="D86" s="73"/>
      <c r="E86" s="80"/>
      <c r="F86" s="74">
        <v>750000</v>
      </c>
      <c r="G86" s="176">
        <v>50000</v>
      </c>
      <c r="H86" s="177"/>
      <c r="I86" s="176">
        <v>200000</v>
      </c>
      <c r="J86" s="177"/>
      <c r="K86" s="176">
        <v>400000</v>
      </c>
      <c r="L86" s="177"/>
      <c r="M86" s="176"/>
      <c r="N86" s="177"/>
    </row>
    <row r="87" spans="1:14" ht="12.75" customHeight="1">
      <c r="A87" s="206"/>
      <c r="B87" s="306"/>
      <c r="C87" s="55" t="s">
        <v>74</v>
      </c>
      <c r="D87" s="55"/>
      <c r="E87" s="79"/>
      <c r="F87" s="59"/>
      <c r="G87" s="64">
        <v>50000</v>
      </c>
      <c r="H87" s="57"/>
      <c r="I87" s="61">
        <v>100000</v>
      </c>
      <c r="J87" s="59">
        <v>100000</v>
      </c>
      <c r="K87" s="64">
        <v>200000</v>
      </c>
      <c r="L87" s="57">
        <v>200000</v>
      </c>
      <c r="M87" s="64"/>
      <c r="N87" s="57"/>
    </row>
    <row r="88" spans="1:14" ht="24.75" customHeight="1">
      <c r="A88" s="117"/>
      <c r="B88" s="227"/>
      <c r="C88" s="231" t="s">
        <v>93</v>
      </c>
      <c r="D88" s="190"/>
      <c r="E88" s="190"/>
      <c r="F88" s="216"/>
      <c r="G88" s="172">
        <v>150000</v>
      </c>
      <c r="H88" s="173"/>
      <c r="I88" s="172">
        <v>200000</v>
      </c>
      <c r="J88" s="186"/>
      <c r="K88" s="172">
        <v>400000</v>
      </c>
      <c r="L88" s="186"/>
      <c r="M88" s="178"/>
      <c r="N88" s="179"/>
    </row>
    <row r="89" spans="1:14" ht="12.75">
      <c r="A89" s="117"/>
      <c r="B89" s="228"/>
      <c r="C89" s="232"/>
      <c r="D89" s="193"/>
      <c r="E89" s="233"/>
      <c r="F89" s="234"/>
      <c r="G89" s="65">
        <v>150000</v>
      </c>
      <c r="H89" s="67"/>
      <c r="I89" s="62">
        <v>100000</v>
      </c>
      <c r="J89" s="68">
        <v>100000</v>
      </c>
      <c r="K89" s="65">
        <v>200000</v>
      </c>
      <c r="L89" s="58">
        <v>200000</v>
      </c>
      <c r="M89" s="65"/>
      <c r="N89" s="67"/>
    </row>
    <row r="90" spans="1:14" ht="18.75" customHeight="1" thickBot="1">
      <c r="A90" s="118"/>
      <c r="B90" s="229"/>
      <c r="C90" s="130" t="s">
        <v>95</v>
      </c>
      <c r="D90" s="230"/>
      <c r="E90" s="125"/>
      <c r="F90" s="134"/>
      <c r="G90" s="115">
        <v>50000</v>
      </c>
      <c r="H90" s="102"/>
      <c r="I90" s="100">
        <v>100000</v>
      </c>
      <c r="J90" s="114"/>
      <c r="K90" s="115">
        <v>200000</v>
      </c>
      <c r="L90" s="120"/>
      <c r="M90" s="115"/>
      <c r="N90" s="120"/>
    </row>
    <row r="91" spans="1:14" ht="12.75">
      <c r="A91" s="85"/>
      <c r="B91" s="90"/>
      <c r="C91" s="73"/>
      <c r="D91" s="133"/>
      <c r="E91" s="80"/>
      <c r="F91" s="74"/>
      <c r="G91" s="63"/>
      <c r="H91" s="56"/>
      <c r="I91" s="63"/>
      <c r="J91" s="56"/>
      <c r="K91" s="63"/>
      <c r="L91" s="56"/>
      <c r="M91" s="63"/>
      <c r="N91" s="56"/>
    </row>
    <row r="92" spans="1:14" ht="12.75">
      <c r="A92" s="85">
        <v>28</v>
      </c>
      <c r="B92" s="98" t="s">
        <v>73</v>
      </c>
      <c r="C92" s="66" t="s">
        <v>85</v>
      </c>
      <c r="D92" s="66">
        <v>4</v>
      </c>
      <c r="E92" s="66"/>
      <c r="F92" s="69">
        <v>1100000</v>
      </c>
      <c r="G92" s="64">
        <v>506000</v>
      </c>
      <c r="H92" s="57"/>
      <c r="I92" s="64">
        <v>100000</v>
      </c>
      <c r="J92" s="57"/>
      <c r="K92" s="64"/>
      <c r="L92" s="57"/>
      <c r="M92" s="64"/>
      <c r="N92" s="57"/>
    </row>
    <row r="93" spans="1:14" ht="18.75" customHeight="1">
      <c r="A93" s="85"/>
      <c r="B93" s="89"/>
      <c r="C93" s="235" t="s">
        <v>93</v>
      </c>
      <c r="D93" s="204"/>
      <c r="E93" s="193"/>
      <c r="F93" s="241"/>
      <c r="G93" s="172">
        <v>506000</v>
      </c>
      <c r="H93" s="173"/>
      <c r="I93" s="172">
        <v>100000</v>
      </c>
      <c r="J93" s="173"/>
      <c r="K93" s="180"/>
      <c r="L93" s="181"/>
      <c r="M93" s="180"/>
      <c r="N93" s="181"/>
    </row>
    <row r="94" spans="1:14" ht="12.75">
      <c r="A94" s="85"/>
      <c r="B94" s="89"/>
      <c r="C94" s="236"/>
      <c r="D94" s="193"/>
      <c r="E94" s="193"/>
      <c r="F94" s="242"/>
      <c r="G94" s="65">
        <v>506000</v>
      </c>
      <c r="H94" s="58"/>
      <c r="I94" s="65">
        <v>100000</v>
      </c>
      <c r="J94" s="57"/>
      <c r="K94" s="64"/>
      <c r="L94" s="57"/>
      <c r="M94" s="64"/>
      <c r="N94" s="57"/>
    </row>
    <row r="95" spans="1:14" ht="13.5" thickBot="1">
      <c r="A95" s="85"/>
      <c r="B95" s="89"/>
      <c r="C95" s="104" t="s">
        <v>96</v>
      </c>
      <c r="D95" s="99"/>
      <c r="E95" s="99"/>
      <c r="F95" s="135"/>
      <c r="G95" s="115">
        <v>200000</v>
      </c>
      <c r="H95" s="102"/>
      <c r="I95" s="115">
        <v>100000</v>
      </c>
      <c r="J95" s="83"/>
      <c r="K95" s="82"/>
      <c r="L95" s="83"/>
      <c r="M95" s="82"/>
      <c r="N95" s="83"/>
    </row>
    <row r="96" spans="1:14" s="155" customFormat="1" ht="24" customHeight="1">
      <c r="A96" s="153"/>
      <c r="B96" s="154"/>
      <c r="C96" s="220" t="s">
        <v>98</v>
      </c>
      <c r="D96" s="222"/>
      <c r="E96" s="224"/>
      <c r="F96" s="225"/>
      <c r="G96" s="172">
        <f>G43+G52+G63+G74+G81+G88+G93</f>
        <v>8030318</v>
      </c>
      <c r="H96" s="173"/>
      <c r="I96" s="172">
        <f>I43+I52+I63+I74+I81+I88+I93</f>
        <v>8128000</v>
      </c>
      <c r="J96" s="173"/>
      <c r="K96" s="172">
        <f>K43+K52+K63+K74+K81+K88+K93</f>
        <v>7284000</v>
      </c>
      <c r="L96" s="173"/>
      <c r="M96" s="172">
        <f>M43+M52+M63+M74+M81+M88+M93</f>
        <v>3200000</v>
      </c>
      <c r="N96" s="173"/>
    </row>
    <row r="97" spans="1:14" ht="24" customHeight="1">
      <c r="A97" s="105"/>
      <c r="B97" s="96"/>
      <c r="C97" s="221"/>
      <c r="D97" s="223"/>
      <c r="E97" s="224"/>
      <c r="F97" s="226"/>
      <c r="G97" s="136">
        <f>G44+G53+G64+G75+G82+G89+G94</f>
        <v>6120968</v>
      </c>
      <c r="H97" s="136">
        <f>H44+H53+H64+H75+H82+H89+H94</f>
        <v>1939350</v>
      </c>
      <c r="I97" s="65">
        <f aca="true" t="shared" si="1" ref="I97:N97">I44+I53+I60+I75+I82+I89+I94</f>
        <v>4450000</v>
      </c>
      <c r="J97" s="136">
        <f t="shared" si="1"/>
        <v>3678000</v>
      </c>
      <c r="K97" s="65">
        <f t="shared" si="1"/>
        <v>4524000</v>
      </c>
      <c r="L97" s="65">
        <f t="shared" si="1"/>
        <v>2760000</v>
      </c>
      <c r="M97" s="65">
        <f t="shared" si="1"/>
        <v>2700000</v>
      </c>
      <c r="N97" s="136">
        <f t="shared" si="1"/>
        <v>500000</v>
      </c>
    </row>
    <row r="98" spans="1:14" ht="15" thickBot="1">
      <c r="A98" s="106"/>
      <c r="B98" s="107"/>
      <c r="C98" s="108" t="s">
        <v>97</v>
      </c>
      <c r="D98" s="103"/>
      <c r="E98" s="99"/>
      <c r="F98" s="135"/>
      <c r="G98" s="115">
        <f>G45+G54+G76+G83+G90+G95</f>
        <v>2000000</v>
      </c>
      <c r="H98" s="102"/>
      <c r="I98" s="115">
        <f>I45+I54+I76+I83+I90+I95</f>
        <v>4000000</v>
      </c>
      <c r="J98" s="83"/>
      <c r="K98" s="115">
        <f>K45+K54+K76+K83+K90+K95</f>
        <v>4000000</v>
      </c>
      <c r="L98" s="83"/>
      <c r="M98" s="115">
        <f>M45+M54+M76+M83+M90+M95</f>
        <v>0</v>
      </c>
      <c r="N98" s="83"/>
    </row>
    <row r="99" spans="2:13" ht="12.75">
      <c r="B99" s="50"/>
      <c r="C99" s="95"/>
      <c r="F99" s="51"/>
      <c r="G99" s="94"/>
      <c r="H99" s="94"/>
      <c r="I99" s="94"/>
      <c r="J99" s="51"/>
      <c r="K99" s="51"/>
      <c r="L99" s="51"/>
      <c r="M99" s="51"/>
    </row>
    <row r="100" spans="2:13" ht="12.75">
      <c r="B100" s="50"/>
      <c r="F100" s="51"/>
      <c r="G100" s="51"/>
      <c r="H100" s="51"/>
      <c r="I100" s="51"/>
      <c r="J100" s="51"/>
      <c r="K100" s="51"/>
      <c r="L100" s="51"/>
      <c r="M100" s="51"/>
    </row>
    <row r="101" spans="2:13" ht="12.75">
      <c r="B101" s="50"/>
      <c r="C101" s="55" t="s">
        <v>76</v>
      </c>
      <c r="D101" s="55"/>
      <c r="E101" s="55"/>
      <c r="F101" s="13"/>
      <c r="G101" s="13">
        <f>G45</f>
        <v>600000</v>
      </c>
      <c r="H101" s="13">
        <f>H45</f>
        <v>0</v>
      </c>
      <c r="I101" s="13">
        <f>I45</f>
        <v>2100000</v>
      </c>
      <c r="J101" s="13">
        <f>J45</f>
        <v>0</v>
      </c>
      <c r="K101" s="13">
        <f>K45</f>
        <v>2250000</v>
      </c>
      <c r="L101" s="13"/>
      <c r="M101" s="51"/>
    </row>
    <row r="102" spans="2:13" ht="12.75">
      <c r="B102" s="50"/>
      <c r="C102" s="55" t="s">
        <v>77</v>
      </c>
      <c r="D102" s="55"/>
      <c r="E102" s="55"/>
      <c r="F102" s="13"/>
      <c r="G102" s="13">
        <f>G54</f>
        <v>200000</v>
      </c>
      <c r="H102" s="13">
        <f>H54</f>
        <v>0</v>
      </c>
      <c r="I102" s="13">
        <f>I54</f>
        <v>200000</v>
      </c>
      <c r="J102" s="13">
        <f>J54</f>
        <v>0</v>
      </c>
      <c r="K102" s="13">
        <f>K54</f>
        <v>0</v>
      </c>
      <c r="L102" s="13"/>
      <c r="M102" s="51"/>
    </row>
    <row r="103" spans="2:13" ht="12.75">
      <c r="B103" s="50"/>
      <c r="C103" s="55" t="s">
        <v>78</v>
      </c>
      <c r="D103" s="55"/>
      <c r="E103" s="55"/>
      <c r="F103" s="13"/>
      <c r="G103" s="13">
        <f>G76</f>
        <v>250000</v>
      </c>
      <c r="H103" s="13">
        <f>H76</f>
        <v>0</v>
      </c>
      <c r="I103" s="13">
        <f>I76</f>
        <v>550000</v>
      </c>
      <c r="J103" s="13">
        <f>J76</f>
        <v>0</v>
      </c>
      <c r="K103" s="13">
        <f>K76</f>
        <v>650000</v>
      </c>
      <c r="L103" s="13"/>
      <c r="M103" s="51"/>
    </row>
    <row r="104" spans="2:13" ht="12.75">
      <c r="B104" s="50"/>
      <c r="C104" s="55" t="s">
        <v>79</v>
      </c>
      <c r="D104" s="55"/>
      <c r="E104" s="55"/>
      <c r="F104" s="13"/>
      <c r="G104" s="13">
        <f>G83</f>
        <v>700000</v>
      </c>
      <c r="H104" s="13">
        <f>H83</f>
        <v>0</v>
      </c>
      <c r="I104" s="13">
        <f>I83</f>
        <v>950000</v>
      </c>
      <c r="J104" s="13">
        <f>J83</f>
        <v>0</v>
      </c>
      <c r="K104" s="13">
        <f>K83</f>
        <v>900000</v>
      </c>
      <c r="L104" s="13"/>
      <c r="M104" s="51"/>
    </row>
    <row r="105" spans="2:13" ht="12.75">
      <c r="B105" s="50"/>
      <c r="C105" s="55" t="s">
        <v>80</v>
      </c>
      <c r="D105" s="55"/>
      <c r="E105" s="55"/>
      <c r="F105" s="13"/>
      <c r="G105" s="13">
        <f>G90</f>
        <v>50000</v>
      </c>
      <c r="H105" s="13">
        <f>H89</f>
        <v>0</v>
      </c>
      <c r="I105" s="13">
        <f>I90</f>
        <v>100000</v>
      </c>
      <c r="J105" s="13">
        <f>J89</f>
        <v>100000</v>
      </c>
      <c r="K105" s="13">
        <f>K89</f>
        <v>200000</v>
      </c>
      <c r="L105" s="13"/>
      <c r="M105" s="51"/>
    </row>
    <row r="106" spans="2:13" ht="12.75">
      <c r="B106" s="50"/>
      <c r="C106" s="55" t="s">
        <v>81</v>
      </c>
      <c r="D106" s="55"/>
      <c r="E106" s="55"/>
      <c r="F106" s="13"/>
      <c r="G106" s="13">
        <f>G95</f>
        <v>200000</v>
      </c>
      <c r="H106" s="13">
        <f>H94</f>
        <v>0</v>
      </c>
      <c r="I106" s="13">
        <f>I95</f>
        <v>100000</v>
      </c>
      <c r="J106" s="13">
        <f>J94</f>
        <v>0</v>
      </c>
      <c r="K106" s="13">
        <f>K94</f>
        <v>0</v>
      </c>
      <c r="L106" s="13"/>
      <c r="M106" s="51"/>
    </row>
    <row r="107" spans="2:13" ht="12.75">
      <c r="B107" s="50"/>
      <c r="C107" s="55"/>
      <c r="D107" s="55"/>
      <c r="E107" s="55"/>
      <c r="F107" s="13"/>
      <c r="G107" s="13"/>
      <c r="H107" s="13"/>
      <c r="I107" s="13"/>
      <c r="J107" s="13"/>
      <c r="K107" s="13"/>
      <c r="L107" s="13"/>
      <c r="M107" s="51"/>
    </row>
    <row r="108" spans="2:13" ht="12.75">
      <c r="B108" s="50"/>
      <c r="C108" s="55" t="s">
        <v>75</v>
      </c>
      <c r="D108" s="55"/>
      <c r="E108" s="55"/>
      <c r="F108" s="13"/>
      <c r="G108" s="13">
        <f>SUM(G101:G107)</f>
        <v>2000000</v>
      </c>
      <c r="H108" s="13"/>
      <c r="I108" s="13">
        <f>SUM(I101:I107)</f>
        <v>4000000</v>
      </c>
      <c r="J108" s="13"/>
      <c r="K108" s="13">
        <f>SUM(K101:K107)</f>
        <v>4000000</v>
      </c>
      <c r="L108" s="13"/>
      <c r="M108" s="51"/>
    </row>
    <row r="109" spans="2:13" ht="12.75">
      <c r="B109" s="50"/>
      <c r="F109" s="51"/>
      <c r="G109" s="51"/>
      <c r="H109" s="51"/>
      <c r="I109" s="51"/>
      <c r="J109" s="51"/>
      <c r="K109" s="51"/>
      <c r="L109" s="51"/>
      <c r="M109" s="51"/>
    </row>
    <row r="110" spans="2:13" ht="12.75">
      <c r="B110" s="50"/>
      <c r="F110" s="51"/>
      <c r="G110" s="51"/>
      <c r="H110" s="51"/>
      <c r="I110" s="51"/>
      <c r="J110" s="51"/>
      <c r="K110" s="51"/>
      <c r="L110" s="51"/>
      <c r="M110" s="51"/>
    </row>
    <row r="111" spans="2:13" ht="12.75">
      <c r="B111" s="50"/>
      <c r="F111" s="51"/>
      <c r="G111" s="51"/>
      <c r="H111" s="51"/>
      <c r="I111" s="51"/>
      <c r="J111" s="51"/>
      <c r="K111" s="51"/>
      <c r="L111" s="51"/>
      <c r="M111" s="51"/>
    </row>
    <row r="112" spans="2:13" ht="12.75">
      <c r="B112" s="50"/>
      <c r="F112" s="51"/>
      <c r="G112" s="51"/>
      <c r="H112" s="51"/>
      <c r="I112" s="51"/>
      <c r="J112" s="51"/>
      <c r="K112" s="51"/>
      <c r="L112" s="51"/>
      <c r="M112" s="51"/>
    </row>
    <row r="113" spans="2:13" ht="12.75">
      <c r="B113" s="50"/>
      <c r="F113" s="51"/>
      <c r="G113" s="51"/>
      <c r="H113" s="51"/>
      <c r="I113" s="51"/>
      <c r="J113" s="51"/>
      <c r="K113" s="51"/>
      <c r="L113" s="51"/>
      <c r="M113" s="51"/>
    </row>
    <row r="114" spans="2:13" ht="12.75">
      <c r="B114" s="50"/>
      <c r="F114" s="51"/>
      <c r="G114" s="51"/>
      <c r="H114" s="51"/>
      <c r="I114" s="51"/>
      <c r="J114" s="51"/>
      <c r="K114" s="51"/>
      <c r="L114" s="51"/>
      <c r="M114" s="51"/>
    </row>
    <row r="115" spans="2:13" ht="12.75">
      <c r="B115" s="50"/>
      <c r="F115" s="51"/>
      <c r="G115" s="51"/>
      <c r="H115" s="51"/>
      <c r="I115" s="51"/>
      <c r="J115" s="51"/>
      <c r="K115" s="51"/>
      <c r="L115" s="51"/>
      <c r="M115" s="51"/>
    </row>
    <row r="116" spans="2:13" ht="12.75">
      <c r="B116" s="50"/>
      <c r="F116" s="51"/>
      <c r="G116" s="51"/>
      <c r="H116" s="51"/>
      <c r="I116" s="51"/>
      <c r="J116" s="51"/>
      <c r="K116" s="51"/>
      <c r="L116" s="51"/>
      <c r="M116" s="51"/>
    </row>
    <row r="117" spans="2:13" ht="12.75">
      <c r="B117" s="50"/>
      <c r="F117" s="51"/>
      <c r="G117" s="51"/>
      <c r="H117" s="51"/>
      <c r="I117" s="51"/>
      <c r="J117" s="51"/>
      <c r="K117" s="51"/>
      <c r="L117" s="51"/>
      <c r="M117" s="51"/>
    </row>
    <row r="118" spans="2:13" ht="12.75">
      <c r="B118" s="50"/>
      <c r="F118" s="51"/>
      <c r="G118" s="51"/>
      <c r="H118" s="51"/>
      <c r="I118" s="51"/>
      <c r="J118" s="51"/>
      <c r="K118" s="51"/>
      <c r="L118" s="51"/>
      <c r="M118" s="51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</sheetData>
  <mergeCells count="360">
    <mergeCell ref="C41:C42"/>
    <mergeCell ref="D41:D42"/>
    <mergeCell ref="E41:E42"/>
    <mergeCell ref="F41:F42"/>
    <mergeCell ref="A86:A87"/>
    <mergeCell ref="B86:B87"/>
    <mergeCell ref="G84:H84"/>
    <mergeCell ref="I84:J84"/>
    <mergeCell ref="E84:E85"/>
    <mergeCell ref="F84:F85"/>
    <mergeCell ref="K84:L84"/>
    <mergeCell ref="G86:H86"/>
    <mergeCell ref="I86:J86"/>
    <mergeCell ref="K86:L86"/>
    <mergeCell ref="B81:B83"/>
    <mergeCell ref="C81:C82"/>
    <mergeCell ref="D81:D82"/>
    <mergeCell ref="A84:A85"/>
    <mergeCell ref="B84:B85"/>
    <mergeCell ref="C84:C85"/>
    <mergeCell ref="D84:D85"/>
    <mergeCell ref="E81:E82"/>
    <mergeCell ref="G81:H81"/>
    <mergeCell ref="I81:J81"/>
    <mergeCell ref="K81:L81"/>
    <mergeCell ref="F81:F82"/>
    <mergeCell ref="K39:L39"/>
    <mergeCell ref="K37:L37"/>
    <mergeCell ref="K72:L72"/>
    <mergeCell ref="G55:M55"/>
    <mergeCell ref="I57:I58"/>
    <mergeCell ref="I41:J41"/>
    <mergeCell ref="K41:L41"/>
    <mergeCell ref="M41:N41"/>
    <mergeCell ref="G41:H41"/>
    <mergeCell ref="K46:L46"/>
    <mergeCell ref="K52:L52"/>
    <mergeCell ref="K77:L77"/>
    <mergeCell ref="K66:L66"/>
    <mergeCell ref="G79:H79"/>
    <mergeCell ref="G72:H72"/>
    <mergeCell ref="G70:H70"/>
    <mergeCell ref="K70:L70"/>
    <mergeCell ref="G68:H68"/>
    <mergeCell ref="K68:L68"/>
    <mergeCell ref="I68:J68"/>
    <mergeCell ref="A79:A80"/>
    <mergeCell ref="C79:C80"/>
    <mergeCell ref="D79:D80"/>
    <mergeCell ref="E77:E78"/>
    <mergeCell ref="E79:E80"/>
    <mergeCell ref="K74:L74"/>
    <mergeCell ref="I72:J72"/>
    <mergeCell ref="M72:N72"/>
    <mergeCell ref="B79:B80"/>
    <mergeCell ref="F77:F78"/>
    <mergeCell ref="G77:H77"/>
    <mergeCell ref="F79:F80"/>
    <mergeCell ref="B74:B75"/>
    <mergeCell ref="C74:C75"/>
    <mergeCell ref="G74:H74"/>
    <mergeCell ref="E72:E73"/>
    <mergeCell ref="F72:F73"/>
    <mergeCell ref="I74:J74"/>
    <mergeCell ref="E52:E53"/>
    <mergeCell ref="F52:F53"/>
    <mergeCell ref="F70:F71"/>
    <mergeCell ref="G56:H56"/>
    <mergeCell ref="I56:J56"/>
    <mergeCell ref="A70:A71"/>
    <mergeCell ref="A72:A73"/>
    <mergeCell ref="C72:C73"/>
    <mergeCell ref="D72:D73"/>
    <mergeCell ref="A77:A78"/>
    <mergeCell ref="B77:B78"/>
    <mergeCell ref="C77:C78"/>
    <mergeCell ref="D77:D78"/>
    <mergeCell ref="F68:F69"/>
    <mergeCell ref="C70:C71"/>
    <mergeCell ref="D70:D71"/>
    <mergeCell ref="E70:E71"/>
    <mergeCell ref="M43:N43"/>
    <mergeCell ref="K43:L43"/>
    <mergeCell ref="G52:H52"/>
    <mergeCell ref="I52:J52"/>
    <mergeCell ref="K50:L50"/>
    <mergeCell ref="K48:L48"/>
    <mergeCell ref="M48:N48"/>
    <mergeCell ref="M46:N46"/>
    <mergeCell ref="M50:N50"/>
    <mergeCell ref="I43:J43"/>
    <mergeCell ref="M25:N25"/>
    <mergeCell ref="M27:N27"/>
    <mergeCell ref="M37:N37"/>
    <mergeCell ref="M39:N39"/>
    <mergeCell ref="M29:N29"/>
    <mergeCell ref="M31:N31"/>
    <mergeCell ref="M33:N33"/>
    <mergeCell ref="M35:N35"/>
    <mergeCell ref="M21:N21"/>
    <mergeCell ref="M23:N23"/>
    <mergeCell ref="K12:K13"/>
    <mergeCell ref="L12:L13"/>
    <mergeCell ref="C43:C44"/>
    <mergeCell ref="G9:N9"/>
    <mergeCell ref="M15:N15"/>
    <mergeCell ref="M17:N17"/>
    <mergeCell ref="M19:N19"/>
    <mergeCell ref="M10:N10"/>
    <mergeCell ref="M11:N11"/>
    <mergeCell ref="M12:M13"/>
    <mergeCell ref="N12:N13"/>
    <mergeCell ref="C39:C40"/>
    <mergeCell ref="E39:E40"/>
    <mergeCell ref="G43:H43"/>
    <mergeCell ref="D43:D44"/>
    <mergeCell ref="F43:F44"/>
    <mergeCell ref="G39:H39"/>
    <mergeCell ref="D39:D40"/>
    <mergeCell ref="F39:F40"/>
    <mergeCell ref="I39:J39"/>
    <mergeCell ref="G31:H31"/>
    <mergeCell ref="G33:H33"/>
    <mergeCell ref="I33:J33"/>
    <mergeCell ref="I37:J37"/>
    <mergeCell ref="G37:H37"/>
    <mergeCell ref="K33:L33"/>
    <mergeCell ref="I31:J31"/>
    <mergeCell ref="K31:L31"/>
    <mergeCell ref="G35:H35"/>
    <mergeCell ref="I35:J35"/>
    <mergeCell ref="K35:L35"/>
    <mergeCell ref="F31:F32"/>
    <mergeCell ref="F33:F34"/>
    <mergeCell ref="F35:F36"/>
    <mergeCell ref="F37:F38"/>
    <mergeCell ref="D31:D32"/>
    <mergeCell ref="D33:D34"/>
    <mergeCell ref="D35:D36"/>
    <mergeCell ref="D37:D38"/>
    <mergeCell ref="C31:C32"/>
    <mergeCell ref="C33:C34"/>
    <mergeCell ref="C35:C36"/>
    <mergeCell ref="C37:C38"/>
    <mergeCell ref="B31:B32"/>
    <mergeCell ref="B33:B34"/>
    <mergeCell ref="B35:B36"/>
    <mergeCell ref="B37:B38"/>
    <mergeCell ref="G27:H27"/>
    <mergeCell ref="I27:J27"/>
    <mergeCell ref="K27:L27"/>
    <mergeCell ref="G29:H29"/>
    <mergeCell ref="I29:J29"/>
    <mergeCell ref="K29:L29"/>
    <mergeCell ref="G23:H23"/>
    <mergeCell ref="I23:J23"/>
    <mergeCell ref="K23:L23"/>
    <mergeCell ref="G25:H25"/>
    <mergeCell ref="I25:J25"/>
    <mergeCell ref="K25:L25"/>
    <mergeCell ref="D25:D26"/>
    <mergeCell ref="D27:D28"/>
    <mergeCell ref="D29:D30"/>
    <mergeCell ref="F23:F24"/>
    <mergeCell ref="F25:F26"/>
    <mergeCell ref="F27:F28"/>
    <mergeCell ref="F29:F30"/>
    <mergeCell ref="E29:E30"/>
    <mergeCell ref="E23:E24"/>
    <mergeCell ref="E25:E26"/>
    <mergeCell ref="B25:B26"/>
    <mergeCell ref="B27:B28"/>
    <mergeCell ref="B29:B30"/>
    <mergeCell ref="C25:C26"/>
    <mergeCell ref="C29:C30"/>
    <mergeCell ref="C27:C28"/>
    <mergeCell ref="G21:H21"/>
    <mergeCell ref="I21:J21"/>
    <mergeCell ref="K21:L21"/>
    <mergeCell ref="G17:H17"/>
    <mergeCell ref="I17:J17"/>
    <mergeCell ref="K17:L17"/>
    <mergeCell ref="G19:H19"/>
    <mergeCell ref="I19:J19"/>
    <mergeCell ref="K19:L19"/>
    <mergeCell ref="B21:B22"/>
    <mergeCell ref="B23:B24"/>
    <mergeCell ref="D17:D18"/>
    <mergeCell ref="F17:F18"/>
    <mergeCell ref="D19:D20"/>
    <mergeCell ref="F19:F20"/>
    <mergeCell ref="D21:D22"/>
    <mergeCell ref="F21:F22"/>
    <mergeCell ref="D23:D24"/>
    <mergeCell ref="C21:C22"/>
    <mergeCell ref="B15:B16"/>
    <mergeCell ref="B17:B18"/>
    <mergeCell ref="B19:B20"/>
    <mergeCell ref="C17:C18"/>
    <mergeCell ref="C19:C20"/>
    <mergeCell ref="C23:C24"/>
    <mergeCell ref="G11:H11"/>
    <mergeCell ref="I11:J11"/>
    <mergeCell ref="K11:L11"/>
    <mergeCell ref="C15:C16"/>
    <mergeCell ref="D15:D16"/>
    <mergeCell ref="F15:F16"/>
    <mergeCell ref="G15:H15"/>
    <mergeCell ref="I15:J15"/>
    <mergeCell ref="K15:L15"/>
    <mergeCell ref="D9:D13"/>
    <mergeCell ref="B9:B13"/>
    <mergeCell ref="C9:C13"/>
    <mergeCell ref="F9:F13"/>
    <mergeCell ref="E9:E13"/>
    <mergeCell ref="G10:H10"/>
    <mergeCell ref="I10:J10"/>
    <mergeCell ref="K10:L10"/>
    <mergeCell ref="G12:G13"/>
    <mergeCell ref="H12:H13"/>
    <mergeCell ref="I12:I13"/>
    <mergeCell ref="J12:J13"/>
    <mergeCell ref="A9:A1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B46:B47"/>
    <mergeCell ref="A46:A47"/>
    <mergeCell ref="B43:B44"/>
    <mergeCell ref="B39:B40"/>
    <mergeCell ref="A41:A42"/>
    <mergeCell ref="B41:B42"/>
    <mergeCell ref="E15:E16"/>
    <mergeCell ref="E17:E18"/>
    <mergeCell ref="E19:E20"/>
    <mergeCell ref="E21:E22"/>
    <mergeCell ref="E27:E28"/>
    <mergeCell ref="E31:E32"/>
    <mergeCell ref="E33:E34"/>
    <mergeCell ref="E35:E36"/>
    <mergeCell ref="E48:E49"/>
    <mergeCell ref="E37:E38"/>
    <mergeCell ref="B48:B49"/>
    <mergeCell ref="A48:A49"/>
    <mergeCell ref="C48:C49"/>
    <mergeCell ref="D48:D49"/>
    <mergeCell ref="C46:C47"/>
    <mergeCell ref="D46:D47"/>
    <mergeCell ref="E46:E47"/>
    <mergeCell ref="A37:A38"/>
    <mergeCell ref="F48:F49"/>
    <mergeCell ref="I50:J50"/>
    <mergeCell ref="I48:J48"/>
    <mergeCell ref="G46:H46"/>
    <mergeCell ref="I46:J46"/>
    <mergeCell ref="F50:F51"/>
    <mergeCell ref="F46:F47"/>
    <mergeCell ref="G50:H50"/>
    <mergeCell ref="G48:H48"/>
    <mergeCell ref="A50:A51"/>
    <mergeCell ref="B50:B51"/>
    <mergeCell ref="C50:C51"/>
    <mergeCell ref="D50:D51"/>
    <mergeCell ref="E50:E51"/>
    <mergeCell ref="M81:N81"/>
    <mergeCell ref="C52:C53"/>
    <mergeCell ref="D52:D53"/>
    <mergeCell ref="F55:F58"/>
    <mergeCell ref="E55:E58"/>
    <mergeCell ref="C66:C67"/>
    <mergeCell ref="D66:D67"/>
    <mergeCell ref="M66:N66"/>
    <mergeCell ref="G66:H66"/>
    <mergeCell ref="F93:F94"/>
    <mergeCell ref="I93:J93"/>
    <mergeCell ref="K93:L93"/>
    <mergeCell ref="K88:L88"/>
    <mergeCell ref="G93:H93"/>
    <mergeCell ref="E66:E67"/>
    <mergeCell ref="F66:F67"/>
    <mergeCell ref="A66:A67"/>
    <mergeCell ref="B66:B67"/>
    <mergeCell ref="C93:C94"/>
    <mergeCell ref="D93:D94"/>
    <mergeCell ref="E93:E94"/>
    <mergeCell ref="A68:A69"/>
    <mergeCell ref="B68:B69"/>
    <mergeCell ref="B70:B71"/>
    <mergeCell ref="B72:B73"/>
    <mergeCell ref="C68:C69"/>
    <mergeCell ref="D68:D69"/>
    <mergeCell ref="E68:E69"/>
    <mergeCell ref="B88:B90"/>
    <mergeCell ref="D88:D90"/>
    <mergeCell ref="G88:H88"/>
    <mergeCell ref="I88:J88"/>
    <mergeCell ref="C88:C89"/>
    <mergeCell ref="E88:E89"/>
    <mergeCell ref="F88:F89"/>
    <mergeCell ref="C96:C97"/>
    <mergeCell ref="D96:D97"/>
    <mergeCell ref="E96:E97"/>
    <mergeCell ref="F96:F97"/>
    <mergeCell ref="N57:N58"/>
    <mergeCell ref="G96:H96"/>
    <mergeCell ref="I96:J96"/>
    <mergeCell ref="K96:L96"/>
    <mergeCell ref="I66:J66"/>
    <mergeCell ref="I79:J79"/>
    <mergeCell ref="K79:L79"/>
    <mergeCell ref="I77:J77"/>
    <mergeCell ref="I70:J70"/>
    <mergeCell ref="G63:H63"/>
    <mergeCell ref="K56:L56"/>
    <mergeCell ref="K57:K58"/>
    <mergeCell ref="L57:L58"/>
    <mergeCell ref="A55:A58"/>
    <mergeCell ref="B55:B58"/>
    <mergeCell ref="C55:C58"/>
    <mergeCell ref="D55:D58"/>
    <mergeCell ref="A61:A62"/>
    <mergeCell ref="B61:B62"/>
    <mergeCell ref="G61:H61"/>
    <mergeCell ref="I61:J61"/>
    <mergeCell ref="D61:D62"/>
    <mergeCell ref="E61:E62"/>
    <mergeCell ref="F61:F62"/>
    <mergeCell ref="M52:N52"/>
    <mergeCell ref="J57:J58"/>
    <mergeCell ref="C63:C64"/>
    <mergeCell ref="C61:C62"/>
    <mergeCell ref="I63:J63"/>
    <mergeCell ref="M61:N61"/>
    <mergeCell ref="M56:N56"/>
    <mergeCell ref="G57:G58"/>
    <mergeCell ref="H57:H58"/>
    <mergeCell ref="M57:M58"/>
    <mergeCell ref="P68:Q68"/>
    <mergeCell ref="K63:L63"/>
    <mergeCell ref="K61:L61"/>
    <mergeCell ref="M68:N68"/>
    <mergeCell ref="M96:N96"/>
    <mergeCell ref="M74:N74"/>
    <mergeCell ref="M63:N63"/>
    <mergeCell ref="M84:N84"/>
    <mergeCell ref="M86:N86"/>
    <mergeCell ref="M88:N88"/>
    <mergeCell ref="M93:N93"/>
    <mergeCell ref="M77:N77"/>
    <mergeCell ref="M79:N79"/>
    <mergeCell ref="M70:N70"/>
  </mergeCells>
  <printOptions/>
  <pageMargins left="0.31496062992125984" right="0.2362204724409449" top="0.5118110236220472" bottom="0.5118110236220472" header="0.5118110236220472" footer="0.5118110236220472"/>
  <pageSetup horizontalDpi="600" verticalDpi="600" orientation="landscape" paperSize="9" scale="58" r:id="rId1"/>
  <headerFooter alignWithMargins="0">
    <oddHeader>&amp;C&amp;A</oddHeader>
    <oddFooter>&amp;CSeite &amp;P</oddFooter>
  </headerFooter>
  <rowBreaks count="2" manualBreakCount="2">
    <brk id="54" max="13" man="1"/>
    <brk id="9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2003-06-23T13:25:20Z</cp:lastPrinted>
  <dcterms:created xsi:type="dcterms:W3CDTF">2001-01-11T11:05:48Z</dcterms:created>
  <dcterms:modified xsi:type="dcterms:W3CDTF">2003-09-30T12:08:51Z</dcterms:modified>
  <cp:category/>
  <cp:version/>
  <cp:contentType/>
  <cp:contentStatus/>
</cp:coreProperties>
</file>